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IS" sheetId="1" r:id="rId1"/>
    <sheet name="BS" sheetId="2" r:id="rId2"/>
    <sheet name="equity" sheetId="3" r:id="rId3"/>
    <sheet name="Cflow" sheetId="4" r:id="rId4"/>
    <sheet name="GT_Custom" sheetId="5" state="hidden" r:id="rId5"/>
  </sheets>
  <externalReferences>
    <externalReference r:id="rId8"/>
    <externalReference r:id="rId9"/>
  </externalReferences>
  <definedNames>
    <definedName name="_xlnm.Print_Area" localSheetId="1">'BS'!$A$1:$H$58</definedName>
  </definedNames>
  <calcPr fullCalcOnLoad="1"/>
</workbook>
</file>

<file path=xl/sharedStrings.xml><?xml version="1.0" encoding="utf-8"?>
<sst xmlns="http://schemas.openxmlformats.org/spreadsheetml/2006/main" count="192" uniqueCount="159">
  <si>
    <t>GPRO TECHNOLOGIES BHD</t>
  </si>
  <si>
    <t>INDIVIDUAL PERIOD</t>
  </si>
  <si>
    <t>CUMULATIVE PERIOD</t>
  </si>
  <si>
    <t xml:space="preserve">PRECEDING YEAR </t>
  </si>
  <si>
    <t>CURRENT YEAR</t>
  </si>
  <si>
    <t>CORRESPONDING</t>
  </si>
  <si>
    <t>QUARTER ENDED</t>
  </si>
  <si>
    <t>TO DATE</t>
  </si>
  <si>
    <t>RM</t>
  </si>
  <si>
    <t>ENDED</t>
  </si>
  <si>
    <t>Inventories</t>
  </si>
  <si>
    <t>Receivables</t>
  </si>
  <si>
    <t>Fixed deposits</t>
  </si>
  <si>
    <t>Cash and bank balances</t>
  </si>
  <si>
    <t>Payables</t>
  </si>
  <si>
    <t>Finance creditors</t>
  </si>
  <si>
    <t>GPRO TECHNOLOGIES BERHAD</t>
  </si>
  <si>
    <t>Cashflows from operating activities</t>
  </si>
  <si>
    <t xml:space="preserve">Profit before taxation </t>
  </si>
  <si>
    <t>Adjustment for:</t>
  </si>
  <si>
    <t>Depreciation</t>
  </si>
  <si>
    <t>Amortisation of R &amp; D</t>
  </si>
  <si>
    <t>Amortisation of Goodwill</t>
  </si>
  <si>
    <t>Interest expenses</t>
  </si>
  <si>
    <t>Interest income</t>
  </si>
  <si>
    <t>Operating profit before working capital changes</t>
  </si>
  <si>
    <t>Changes in working capital:-</t>
  </si>
  <si>
    <t>Cash generated from operations</t>
  </si>
  <si>
    <t>Interest paid</t>
  </si>
  <si>
    <t>Interest received</t>
  </si>
  <si>
    <t>Net cash generated from operating activities</t>
  </si>
  <si>
    <t>Cashflows from investing activities</t>
  </si>
  <si>
    <t>Repayment of finance creditors</t>
  </si>
  <si>
    <t>Purchase of  plant and equipment</t>
  </si>
  <si>
    <t>R &amp; D expenditure incurred</t>
  </si>
  <si>
    <t>Net cash used in investing activities</t>
  </si>
  <si>
    <t>Net increase in cash &amp; cash equivalents</t>
  </si>
  <si>
    <t>Cash and cash equivalents consist of:-</t>
  </si>
  <si>
    <t xml:space="preserve">   Fixed deposits with licensed banks</t>
  </si>
  <si>
    <t xml:space="preserve">    Cash and bank balances</t>
  </si>
  <si>
    <t>Ctrl</t>
  </si>
  <si>
    <t>Total</t>
  </si>
  <si>
    <t>Trade receivables</t>
  </si>
  <si>
    <t>Taxation recoverable</t>
  </si>
  <si>
    <t>Trade payables</t>
  </si>
  <si>
    <t>Other payables</t>
  </si>
  <si>
    <t>Basic</t>
  </si>
  <si>
    <t>QUARTER</t>
  </si>
  <si>
    <t xml:space="preserve">Tax paid </t>
  </si>
  <si>
    <t>Distributable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</si>
  <si>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</si>
  <si>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</si>
  <si>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</si>
  <si>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</si>
  <si>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</si>
  <si>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</si>
  <si>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</si>
  <si>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</si>
  <si>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</si>
  <si>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</si>
  <si>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</si>
  <si>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</si>
  <si>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</si>
  <si>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</si>
  <si>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</si>
  <si>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</si>
  <si>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Exchange</t>
  </si>
  <si>
    <t>-</t>
  </si>
  <si>
    <t>CONDENSED CONSOLIDATED  CASH FLOW STATEMENT</t>
  </si>
  <si>
    <t>FOR THE QUARTER ENDED 31 MARCH 2006</t>
  </si>
  <si>
    <t>31/03/2006</t>
  </si>
  <si>
    <t>PRECEDING YEAR</t>
  </si>
  <si>
    <t>CORRESPONDING QUARTER</t>
  </si>
  <si>
    <t>31/03/2005</t>
  </si>
  <si>
    <t>Cash and cash equivalents at beginning of period</t>
  </si>
  <si>
    <t>CONDENSED CONSOLIDATED INCOME STATEMENTS</t>
  </si>
  <si>
    <t>FOR THE THREE-MONTH PERIOD ENDED 31 MARCH 2006</t>
  </si>
  <si>
    <t>Revenue</t>
  </si>
  <si>
    <t>Cost of sales</t>
  </si>
  <si>
    <t>Gross profit</t>
  </si>
  <si>
    <t>Other income</t>
  </si>
  <si>
    <t>Selling and distribution costs</t>
  </si>
  <si>
    <t>Administration expenses</t>
  </si>
  <si>
    <t>Other expenses</t>
  </si>
  <si>
    <t>Finance cost</t>
  </si>
  <si>
    <t>Profit before tax</t>
  </si>
  <si>
    <t>Income tax expense</t>
  </si>
  <si>
    <t>Profit for the period</t>
  </si>
  <si>
    <t>Attributable to:</t>
  </si>
  <si>
    <t>Equity holders of the parent</t>
  </si>
  <si>
    <t>Minority interest</t>
  </si>
  <si>
    <t>Earnings per share attributable to equity</t>
  </si>
  <si>
    <t>Diluted</t>
  </si>
  <si>
    <t xml:space="preserve">The condensed consolidated income statements should be read in conjunction with the audited financial </t>
  </si>
  <si>
    <t>statements for the year ended 31 December 2005 and the accompanying explanatory notes attached  to the</t>
  </si>
  <si>
    <t>interim financial statements.</t>
  </si>
  <si>
    <t>Weighted average number of shares</t>
  </si>
  <si>
    <t>Date of issue</t>
  </si>
  <si>
    <t>01/01/2004</t>
  </si>
  <si>
    <t>20*365/365</t>
  </si>
  <si>
    <t>05/04/2004</t>
  </si>
  <si>
    <t>187,499,980*271/365</t>
  </si>
  <si>
    <t>26/05/2004</t>
  </si>
  <si>
    <t>62,500,000*220/365</t>
  </si>
  <si>
    <t>CONDENSED CONSOLIDATED BALANCE SHEETS</t>
  </si>
  <si>
    <t xml:space="preserve">AS AT </t>
  </si>
  <si>
    <t>ASSETS</t>
  </si>
  <si>
    <t>Non-current assets</t>
  </si>
  <si>
    <t>Property, plant and equipment</t>
  </si>
  <si>
    <t>Research and development expenditure</t>
  </si>
  <si>
    <t>Goodwill on consolidation</t>
  </si>
  <si>
    <t>Current assets</t>
  </si>
  <si>
    <t>Other Receivables</t>
  </si>
  <si>
    <t>TOTAL ASSETS</t>
  </si>
  <si>
    <t>EQUITY AND LIABILITIES</t>
  </si>
  <si>
    <t>Equity attributable to equity holders of the parent</t>
  </si>
  <si>
    <t>Share capital</t>
  </si>
  <si>
    <t>Share premium</t>
  </si>
  <si>
    <t>Exchange translation reserve</t>
  </si>
  <si>
    <t>Retained earnings</t>
  </si>
  <si>
    <t>Total equity</t>
  </si>
  <si>
    <t>Non-current liabilities</t>
  </si>
  <si>
    <t>Current liabilities</t>
  </si>
  <si>
    <t>Total liabilities</t>
  </si>
  <si>
    <t>TOTAL EQUITY AND LIABILITIES</t>
  </si>
  <si>
    <t>Net assets per share attributable to ordinary equity</t>
  </si>
  <si>
    <t xml:space="preserve">  holders of the parent (sen)</t>
  </si>
  <si>
    <t xml:space="preserve">(The condensed consolidated balance sheets should be read in conjunction with the audited  </t>
  </si>
  <si>
    <t>financial statements for the year ended 31 December 2005 and the accompany explanatory notes</t>
  </si>
  <si>
    <t>attached to the interim financial statements</t>
  </si>
  <si>
    <t>CONDENSED CONSOLIDATED STATEMENT OF CHANGES IN EQUITY</t>
  </si>
  <si>
    <t xml:space="preserve">  Attributable to Equity Holders of the Parent </t>
  </si>
  <si>
    <t xml:space="preserve">        Non-distributable</t>
  </si>
  <si>
    <t xml:space="preserve">Translation </t>
  </si>
  <si>
    <t>Retained</t>
  </si>
  <si>
    <t>Minority</t>
  </si>
  <si>
    <t>Share Capital</t>
  </si>
  <si>
    <t>Share Premium</t>
  </si>
  <si>
    <t>Reserve</t>
  </si>
  <si>
    <t>Earnings</t>
  </si>
  <si>
    <t>Interest</t>
  </si>
  <si>
    <t>Equity</t>
  </si>
  <si>
    <t>At 1 January 2005</t>
  </si>
  <si>
    <t>Foreign currency translation, representing</t>
  </si>
  <si>
    <t xml:space="preserve"> net income recognised directly in equity</t>
  </si>
  <si>
    <t>At 31 March 2005</t>
  </si>
  <si>
    <t>At 1 January 2006</t>
  </si>
  <si>
    <t>Foreign currency translation, representing net</t>
  </si>
  <si>
    <t xml:space="preserve"> expenses recognised directly in equity</t>
  </si>
  <si>
    <t>Profit/(Loss) for the period</t>
  </si>
  <si>
    <t>At 31 March 2006</t>
  </si>
  <si>
    <t xml:space="preserve">The condensed consolidated statement of changes in equity should be read in conjunction with the audited financial statements for the year ended 31 December 2005 </t>
  </si>
  <si>
    <t>and the accompanying explanatory notes attached  to the interim financial statements.</t>
  </si>
  <si>
    <t>The condensed consolidated cash flow statement should be read in conjunction with the audited financial</t>
  </si>
  <si>
    <t>statements for the year ended 31 December 2005 and the accompanying explanatory notes attached to the</t>
  </si>
  <si>
    <t>interim financial statements</t>
  </si>
  <si>
    <t>Cash and cash equivalents at 31 March  2006</t>
  </si>
  <si>
    <t>holders of the parent (sen):</t>
  </si>
  <si>
    <t>AS AT 31 MARCH 2006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</si>
</sst>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;&quot; (&quot;#,##0\);&quot; -&quot;#\ ;@\ "/>
    <numFmt numFmtId="173" formatCode="#,##0.00\ ;&quot; (&quot;#,##0.00\);&quot; -&quot;#\ ;@\ "/>
    <numFmt numFmtId="174" formatCode="mm/yy"/>
    <numFmt numFmtId="175" formatCode="#,##0\ ;&quot; (&quot;#,##0\);&quot; - &quot;;@\ "/>
    <numFmt numFmtId="176" formatCode="#,##0\ _$;\-#,##0\ _$"/>
    <numFmt numFmtId="177" formatCode="#,##0&quot;   &quot;;\-#,##0&quot;   &quot;"/>
    <numFmt numFmtId="178" formatCode="[$-409]dddd\,\ mmmm\ dd\,\ yyyy"/>
    <numFmt numFmtId="179" formatCode="[$-409]d\-mmm\-yy;@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#,##0.0\ ;&quot; (&quot;#,##0.0\);&quot; -&quot;#.0\ ;@\ "/>
    <numFmt numFmtId="184" formatCode="#,##0.00\ ;&quot; (&quot;#,##0.00\);&quot; -&quot;#.00\ ;@\ "/>
    <numFmt numFmtId="185" formatCode="0.00_);\(0.00\)"/>
    <numFmt numFmtId="186" formatCode="0_);\(0\)"/>
    <numFmt numFmtId="187" formatCode="_-* #,##0.00\ _$_-;\-* #,##0.00\ _$_-;_-* &quot;-&quot;??\ _$_-;_-@_-"/>
    <numFmt numFmtId="188" formatCode="_-* #,##0\ _$_-;\-* #,##0\ _$_-;_-* &quot;-&quot;??\ _$_-;_-@_-"/>
    <numFmt numFmtId="189" formatCode="dd\-mmm\-yy"/>
    <numFmt numFmtId="190" formatCode="[$-409]dd\-mmm\-yy;@"/>
  </numFmts>
  <fonts count="14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1"/>
      <name val="MS Sans Serif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0"/>
      <name val="Arial Narrow"/>
      <family val="2"/>
    </font>
    <font>
      <sz val="10"/>
      <color indexed="10"/>
      <name val="Times New Roman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15" applyNumberFormat="1" applyFont="1" applyFill="1" applyBorder="1" applyAlignment="1" applyProtection="1">
      <alignment/>
      <protection/>
    </xf>
    <xf numFmtId="172" fontId="5" fillId="0" borderId="1" xfId="15" applyNumberFormat="1" applyFont="1" applyFill="1" applyBorder="1" applyAlignment="1" applyProtection="1">
      <alignment/>
      <protection/>
    </xf>
    <xf numFmtId="172" fontId="5" fillId="0" borderId="2" xfId="15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21" applyFont="1" applyFill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175" fontId="7" fillId="0" borderId="0" xfId="0" applyNumberFormat="1" applyFont="1" applyFill="1" applyAlignment="1">
      <alignment horizontal="left"/>
    </xf>
    <xf numFmtId="175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Alignment="1">
      <alignment horizontal="right"/>
    </xf>
    <xf numFmtId="175" fontId="8" fillId="0" borderId="0" xfId="0" applyNumberFormat="1" applyFont="1" applyFill="1" applyAlignment="1">
      <alignment/>
    </xf>
    <xf numFmtId="175" fontId="9" fillId="0" borderId="0" xfId="0" applyNumberFormat="1" applyFont="1" applyFill="1" applyAlignment="1">
      <alignment horizontal="left"/>
    </xf>
    <xf numFmtId="175" fontId="8" fillId="0" borderId="0" xfId="19" applyNumberFormat="1" applyFont="1" applyFill="1" applyAlignment="1">
      <alignment horizontal="left"/>
      <protection/>
    </xf>
    <xf numFmtId="175" fontId="8" fillId="0" borderId="4" xfId="0" applyNumberFormat="1" applyFont="1" applyFill="1" applyBorder="1" applyAlignment="1">
      <alignment horizontal="right"/>
    </xf>
    <xf numFmtId="175" fontId="8" fillId="0" borderId="5" xfId="0" applyNumberFormat="1" applyFont="1" applyFill="1" applyBorder="1" applyAlignment="1">
      <alignment horizontal="right"/>
    </xf>
    <xf numFmtId="172" fontId="5" fillId="0" borderId="0" xfId="0" applyNumberFormat="1" applyFont="1" applyAlignment="1">
      <alignment/>
    </xf>
    <xf numFmtId="175" fontId="8" fillId="0" borderId="6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right"/>
    </xf>
    <xf numFmtId="175" fontId="10" fillId="0" borderId="0" xfId="0" applyNumberFormat="1" applyFont="1" applyFill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0" fontId="5" fillId="0" borderId="0" xfId="21" applyFont="1" applyFill="1">
      <alignment/>
      <protection/>
    </xf>
    <xf numFmtId="176" fontId="5" fillId="0" borderId="0" xfId="0" applyNumberFormat="1" applyFont="1" applyAlignment="1">
      <alignment/>
    </xf>
    <xf numFmtId="182" fontId="5" fillId="0" borderId="0" xfId="15" applyNumberFormat="1" applyFont="1" applyAlignment="1">
      <alignment horizontal="right"/>
    </xf>
    <xf numFmtId="37" fontId="8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20" applyFont="1" applyFill="1">
      <alignment/>
      <protection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0" xfId="15" applyNumberFormat="1" applyFont="1" applyFill="1" applyBorder="1" applyAlignment="1" applyProtection="1">
      <alignment/>
      <protection/>
    </xf>
    <xf numFmtId="37" fontId="5" fillId="0" borderId="1" xfId="15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9" fontId="6" fillId="0" borderId="0" xfId="0" applyNumberFormat="1" applyFont="1" applyAlignment="1">
      <alignment/>
    </xf>
    <xf numFmtId="37" fontId="5" fillId="0" borderId="0" xfId="15" applyNumberFormat="1" applyFont="1" applyFill="1" applyBorder="1" applyAlignment="1" applyProtection="1">
      <alignment/>
      <protection/>
    </xf>
    <xf numFmtId="37" fontId="5" fillId="0" borderId="2" xfId="15" applyNumberFormat="1" applyFont="1" applyFill="1" applyBorder="1" applyAlignment="1" applyProtection="1">
      <alignment/>
      <protection/>
    </xf>
    <xf numFmtId="187" fontId="5" fillId="0" borderId="2" xfId="15" applyNumberFormat="1" applyFont="1" applyFill="1" applyBorder="1" applyAlignment="1" applyProtection="1">
      <alignment horizontal="right"/>
      <protection/>
    </xf>
    <xf numFmtId="3" fontId="5" fillId="0" borderId="7" xfId="15" applyNumberFormat="1" applyFont="1" applyFill="1" applyBorder="1" applyAlignment="1" applyProtection="1">
      <alignment/>
      <protection/>
    </xf>
    <xf numFmtId="172" fontId="5" fillId="0" borderId="7" xfId="15" applyNumberFormat="1" applyFont="1" applyFill="1" applyBorder="1" applyAlignment="1" applyProtection="1">
      <alignment/>
      <protection/>
    </xf>
    <xf numFmtId="3" fontId="5" fillId="0" borderId="0" xfId="15" applyNumberFormat="1" applyFont="1" applyBorder="1" applyAlignment="1">
      <alignment/>
    </xf>
    <xf numFmtId="187" fontId="5" fillId="0" borderId="0" xfId="15" applyNumberFormat="1" applyFont="1" applyAlignment="1">
      <alignment/>
    </xf>
    <xf numFmtId="187" fontId="5" fillId="0" borderId="0" xfId="15" applyNumberFormat="1" applyFont="1" applyFill="1" applyAlignment="1">
      <alignment/>
    </xf>
    <xf numFmtId="3" fontId="5" fillId="0" borderId="0" xfId="15" applyNumberFormat="1" applyFont="1" applyBorder="1" applyAlignment="1">
      <alignment horizontal="right"/>
    </xf>
    <xf numFmtId="37" fontId="5" fillId="0" borderId="2" xfId="15" applyNumberFormat="1" applyFont="1" applyBorder="1" applyAlignment="1">
      <alignment horizontal="right"/>
    </xf>
    <xf numFmtId="188" fontId="5" fillId="0" borderId="0" xfId="15" applyNumberFormat="1" applyFont="1" applyBorder="1" applyAlignment="1">
      <alignment/>
    </xf>
    <xf numFmtId="3" fontId="5" fillId="0" borderId="7" xfId="15" applyNumberFormat="1" applyFont="1" applyBorder="1" applyAlignment="1">
      <alignment/>
    </xf>
    <xf numFmtId="187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89" fontId="1" fillId="0" borderId="1" xfId="0" applyNumberFormat="1" applyFont="1" applyBorder="1" applyAlignment="1">
      <alignment horizontal="center"/>
    </xf>
    <xf numFmtId="19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2" fontId="2" fillId="0" borderId="0" xfId="15" applyNumberFormat="1" applyFont="1" applyFill="1" applyBorder="1" applyAlignment="1" applyProtection="1">
      <alignment/>
      <protection/>
    </xf>
    <xf numFmtId="172" fontId="2" fillId="0" borderId="0" xfId="15" applyNumberFormat="1" applyFont="1" applyFill="1" applyBorder="1" applyAlignment="1" applyProtection="1">
      <alignment horizontal="right"/>
      <protection/>
    </xf>
    <xf numFmtId="172" fontId="2" fillId="0" borderId="9" xfId="15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72" fontId="2" fillId="0" borderId="5" xfId="15" applyNumberFormat="1" applyFont="1" applyFill="1" applyBorder="1" applyAlignment="1" applyProtection="1">
      <alignment/>
      <protection/>
    </xf>
    <xf numFmtId="172" fontId="2" fillId="0" borderId="10" xfId="15" applyNumberFormat="1" applyFont="1" applyFill="1" applyBorder="1" applyAlignment="1" applyProtection="1">
      <alignment/>
      <protection/>
    </xf>
    <xf numFmtId="172" fontId="2" fillId="0" borderId="2" xfId="15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172" fontId="2" fillId="0" borderId="4" xfId="15" applyNumberFormat="1" applyFont="1" applyFill="1" applyBorder="1" applyAlignment="1" applyProtection="1">
      <alignment/>
      <protection/>
    </xf>
    <xf numFmtId="0" fontId="2" fillId="0" borderId="0" xfId="21" applyFont="1" applyFill="1">
      <alignment/>
      <protection/>
    </xf>
    <xf numFmtId="172" fontId="12" fillId="0" borderId="0" xfId="1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82" fontId="6" fillId="0" borderId="0" xfId="0" applyNumberFormat="1" applyFont="1" applyAlignment="1">
      <alignment/>
    </xf>
    <xf numFmtId="182" fontId="6" fillId="0" borderId="0" xfId="0" applyNumberFormat="1" applyFont="1" applyAlignment="1">
      <alignment horizontal="right"/>
    </xf>
    <xf numFmtId="182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Alignment="1">
      <alignment horizontal="right"/>
    </xf>
    <xf numFmtId="182" fontId="6" fillId="0" borderId="10" xfId="0" applyNumberFormat="1" applyFont="1" applyBorder="1" applyAlignment="1">
      <alignment/>
    </xf>
    <xf numFmtId="182" fontId="6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184" fontId="2" fillId="0" borderId="0" xfId="15" applyNumberFormat="1" applyFont="1" applyFill="1" applyBorder="1" applyAlignment="1" applyProtection="1">
      <alignment/>
      <protection/>
    </xf>
    <xf numFmtId="37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Gpro consol 0604rev1" xfId="19"/>
    <cellStyle name="Normal_GPRO-1Q2005" xfId="20"/>
    <cellStyle name="Normal_Quarterly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76200</xdr:rowOff>
    </xdr:from>
    <xdr:to>
      <xdr:col>2</xdr:col>
      <xdr:colOff>800100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428875" y="790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76200</xdr:rowOff>
    </xdr:from>
    <xdr:to>
      <xdr:col>6</xdr:col>
      <xdr:colOff>695325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5743575" y="790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6</xdr:row>
      <xdr:rowOff>85725</xdr:rowOff>
    </xdr:from>
    <xdr:to>
      <xdr:col>4</xdr:col>
      <xdr:colOff>590550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4638675" y="942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66675</xdr:rowOff>
    </xdr:from>
    <xdr:to>
      <xdr:col>3</xdr:col>
      <xdr:colOff>228600</xdr:colOff>
      <xdr:row>6</xdr:row>
      <xdr:rowOff>66675</xdr:rowOff>
    </xdr:to>
    <xdr:sp>
      <xdr:nvSpPr>
        <xdr:cNvPr id="4" name="Line 4"/>
        <xdr:cNvSpPr>
          <a:spLocks/>
        </xdr:cNvSpPr>
      </xdr:nvSpPr>
      <xdr:spPr>
        <a:xfrm flipH="1">
          <a:off x="3276600" y="923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P34\My%20Documents\My%20office(new)\Quarterly%20annoucement\GPRO\GPRO%20Q12005\NPT%20consol%20310305(Jean%20copy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clim\Local%20Settings\Temporary%20Internet%20Files\OLKD9C\Copy%20of%20Copy%20of%20NPT%20consol%20(audited%20cop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Z BS"/>
      <sheetName val="HZ PL"/>
      <sheetName val="Vietnam BS"/>
      <sheetName val="Vietnam PL"/>
      <sheetName val="AJE"/>
      <sheetName val="CPLwsheet"/>
      <sheetName val="CPL"/>
      <sheetName val="CF worksheet"/>
      <sheetName val="Cashflow"/>
      <sheetName val="CBS"/>
      <sheetName val="CBSwsheet"/>
      <sheetName val="GT_Custom"/>
    </sheetNames>
    <sheetDataSet>
      <sheetData sheetId="6">
        <row r="32">
          <cell r="D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Z BS"/>
      <sheetName val="HZ PL"/>
      <sheetName val="Vietnam BS"/>
      <sheetName val="Vietnam PL"/>
      <sheetName val="CBSwsheet"/>
      <sheetName val="CBS"/>
      <sheetName val="Cflow(lai)"/>
      <sheetName val="CPL"/>
      <sheetName val="equity"/>
      <sheetName val="CPLwsheet"/>
      <sheetName val="CF worksheet"/>
      <sheetName val="AJE-Q1"/>
      <sheetName val="Dilluted EPS"/>
      <sheetName val="MI"/>
      <sheetName val="Cashflow"/>
      <sheetName val="AJE-Q2"/>
      <sheetName val="AJE-Q3"/>
      <sheetName val="AJE-Q4"/>
      <sheetName val="GT_Custom"/>
    </sheetNames>
    <sheetDataSet>
      <sheetData sheetId="7">
        <row r="29">
          <cell r="C29">
            <v>378586</v>
          </cell>
        </row>
        <row r="30">
          <cell r="C30">
            <v>-38632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6">
      <selection activeCell="A32" sqref="A32"/>
    </sheetView>
  </sheetViews>
  <sheetFormatPr defaultColWidth="9.140625" defaultRowHeight="12.75"/>
  <cols>
    <col min="1" max="1" width="32.57421875" style="52" customWidth="1"/>
    <col min="2" max="2" width="1.421875" style="52" customWidth="1"/>
    <col min="3" max="3" width="14.57421875" style="78" customWidth="1"/>
    <col min="4" max="4" width="0.9921875" style="52" customWidth="1"/>
    <col min="5" max="5" width="15.57421875" style="52" customWidth="1"/>
    <col min="6" max="6" width="1.421875" style="52" customWidth="1"/>
    <col min="7" max="7" width="12.8515625" style="52" customWidth="1"/>
    <col min="8" max="8" width="1.421875" style="52" customWidth="1"/>
    <col min="9" max="9" width="15.57421875" style="52" customWidth="1"/>
    <col min="10" max="10" width="9.421875" style="52" bestFit="1" customWidth="1"/>
    <col min="11" max="16384" width="9.140625" style="52" customWidth="1"/>
  </cols>
  <sheetData>
    <row r="1" spans="1:10" ht="11.25">
      <c r="A1" s="7" t="s">
        <v>16</v>
      </c>
      <c r="B1" s="7"/>
      <c r="C1" s="50"/>
      <c r="D1" s="7"/>
      <c r="E1" s="7"/>
      <c r="F1" s="7"/>
      <c r="G1" s="9"/>
      <c r="H1" s="7"/>
      <c r="I1" s="51"/>
      <c r="J1" s="10"/>
    </row>
    <row r="2" spans="1:10" ht="11.25">
      <c r="A2" s="7" t="s">
        <v>75</v>
      </c>
      <c r="B2" s="7"/>
      <c r="C2" s="50"/>
      <c r="D2" s="7"/>
      <c r="E2" s="7"/>
      <c r="F2" s="7"/>
      <c r="G2" s="9"/>
      <c r="H2" s="7"/>
      <c r="I2" s="12"/>
      <c r="J2" s="10"/>
    </row>
    <row r="3" spans="1:10" ht="11.25">
      <c r="A3" s="7" t="s">
        <v>76</v>
      </c>
      <c r="B3" s="7"/>
      <c r="C3" s="50"/>
      <c r="D3" s="7"/>
      <c r="E3" s="7"/>
      <c r="F3" s="7"/>
      <c r="G3" s="9"/>
      <c r="H3" s="7"/>
      <c r="I3" s="12"/>
      <c r="J3" s="10"/>
    </row>
    <row r="4" spans="1:10" ht="11.25">
      <c r="A4" s="7"/>
      <c r="B4" s="7"/>
      <c r="C4" s="50"/>
      <c r="D4" s="7"/>
      <c r="E4" s="7"/>
      <c r="F4" s="7"/>
      <c r="G4" s="9"/>
      <c r="H4" s="7"/>
      <c r="I4" s="12"/>
      <c r="J4" s="10"/>
    </row>
    <row r="5" spans="1:10" ht="11.25">
      <c r="A5" s="12"/>
      <c r="B5" s="8"/>
      <c r="C5" s="120" t="s">
        <v>1</v>
      </c>
      <c r="D5" s="120"/>
      <c r="E5" s="120"/>
      <c r="F5" s="13"/>
      <c r="G5" s="121" t="s">
        <v>2</v>
      </c>
      <c r="H5" s="121"/>
      <c r="I5" s="121"/>
      <c r="J5" s="10"/>
    </row>
    <row r="6" spans="1:10" ht="11.25">
      <c r="A6" s="12"/>
      <c r="B6" s="8"/>
      <c r="C6" s="53"/>
      <c r="D6" s="12"/>
      <c r="E6" s="8" t="s">
        <v>3</v>
      </c>
      <c r="F6" s="12"/>
      <c r="G6" s="14"/>
      <c r="H6" s="12"/>
      <c r="I6" s="8" t="s">
        <v>3</v>
      </c>
      <c r="J6" s="10"/>
    </row>
    <row r="7" spans="1:10" ht="11.25">
      <c r="A7" s="12"/>
      <c r="B7" s="8"/>
      <c r="C7" s="54" t="s">
        <v>4</v>
      </c>
      <c r="D7" s="12"/>
      <c r="E7" s="12" t="s">
        <v>5</v>
      </c>
      <c r="F7" s="12"/>
      <c r="G7" s="14" t="s">
        <v>4</v>
      </c>
      <c r="H7" s="12"/>
      <c r="I7" s="12" t="s">
        <v>5</v>
      </c>
      <c r="J7" s="10"/>
    </row>
    <row r="8" spans="1:10" ht="11.25">
      <c r="A8" s="12"/>
      <c r="B8" s="8"/>
      <c r="C8" s="54" t="s">
        <v>6</v>
      </c>
      <c r="D8" s="12"/>
      <c r="E8" s="8" t="s">
        <v>6</v>
      </c>
      <c r="F8" s="12"/>
      <c r="G8" s="15" t="s">
        <v>7</v>
      </c>
      <c r="H8" s="12"/>
      <c r="I8" s="8" t="s">
        <v>6</v>
      </c>
      <c r="J8" s="10"/>
    </row>
    <row r="9" spans="1:10" ht="11.25">
      <c r="A9" s="12"/>
      <c r="B9" s="8"/>
      <c r="C9" s="55" t="s">
        <v>70</v>
      </c>
      <c r="D9" s="12"/>
      <c r="E9" s="16" t="s">
        <v>73</v>
      </c>
      <c r="F9" s="12"/>
      <c r="G9" s="16" t="str">
        <f>C9</f>
        <v>31/03/2006</v>
      </c>
      <c r="H9" s="12"/>
      <c r="I9" s="16" t="str">
        <f>E9</f>
        <v>31/03/2005</v>
      </c>
      <c r="J9" s="10"/>
    </row>
    <row r="10" spans="1:10" ht="11.25">
      <c r="A10" s="12"/>
      <c r="B10" s="8"/>
      <c r="C10" s="54" t="s">
        <v>8</v>
      </c>
      <c r="D10" s="8"/>
      <c r="E10" s="8" t="s">
        <v>8</v>
      </c>
      <c r="F10" s="8"/>
      <c r="G10" s="15" t="s">
        <v>8</v>
      </c>
      <c r="H10" s="8"/>
      <c r="I10" s="8" t="s">
        <v>8</v>
      </c>
      <c r="J10" s="10"/>
    </row>
    <row r="11" spans="1:10" ht="11.25">
      <c r="A11" s="12"/>
      <c r="B11" s="8"/>
      <c r="C11" s="54"/>
      <c r="D11" s="8"/>
      <c r="E11" s="8"/>
      <c r="F11" s="8"/>
      <c r="G11" s="15"/>
      <c r="H11" s="8"/>
      <c r="I11" s="8"/>
      <c r="J11" s="10"/>
    </row>
    <row r="12" spans="1:10" ht="11.25">
      <c r="A12" s="10" t="s">
        <v>77</v>
      </c>
      <c r="B12" s="17"/>
      <c r="C12" s="56">
        <v>3576368</v>
      </c>
      <c r="D12" s="18"/>
      <c r="E12" s="18">
        <v>3395285</v>
      </c>
      <c r="F12" s="18"/>
      <c r="G12" s="18">
        <v>3576368</v>
      </c>
      <c r="H12" s="18"/>
      <c r="I12" s="18">
        <f>E12</f>
        <v>3395285</v>
      </c>
      <c r="J12" s="18"/>
    </row>
    <row r="13" spans="1:10" ht="11.25">
      <c r="A13" s="10" t="s">
        <v>78</v>
      </c>
      <c r="B13" s="17"/>
      <c r="C13" s="57">
        <v>-958011</v>
      </c>
      <c r="D13" s="18"/>
      <c r="E13" s="19">
        <v>-479015</v>
      </c>
      <c r="F13" s="18"/>
      <c r="G13" s="20">
        <v>-958011</v>
      </c>
      <c r="H13" s="18"/>
      <c r="I13" s="20">
        <f>E13</f>
        <v>-479015</v>
      </c>
      <c r="J13" s="18"/>
    </row>
    <row r="14" spans="1:11" ht="11.25">
      <c r="A14" s="58" t="s">
        <v>79</v>
      </c>
      <c r="B14" s="17"/>
      <c r="C14" s="56">
        <f>SUM(C12:C13)</f>
        <v>2618357</v>
      </c>
      <c r="D14" s="18"/>
      <c r="E14" s="18">
        <f>SUM(E12:E13)</f>
        <v>2916270</v>
      </c>
      <c r="F14" s="18"/>
      <c r="G14" s="18">
        <f>SUM(G12:G13)</f>
        <v>2618357</v>
      </c>
      <c r="H14" s="18"/>
      <c r="I14" s="18">
        <f>SUM(I12:I13)</f>
        <v>2916270</v>
      </c>
      <c r="J14" s="18"/>
      <c r="K14" s="59"/>
    </row>
    <row r="15" spans="1:11" ht="11.25">
      <c r="A15" s="10"/>
      <c r="B15" s="17"/>
      <c r="C15" s="56"/>
      <c r="D15" s="18"/>
      <c r="E15" s="18"/>
      <c r="F15" s="18"/>
      <c r="G15" s="18"/>
      <c r="H15" s="18"/>
      <c r="I15" s="18"/>
      <c r="J15" s="18"/>
      <c r="K15" s="59"/>
    </row>
    <row r="16" spans="1:11" ht="11.25">
      <c r="A16" s="10" t="s">
        <v>80</v>
      </c>
      <c r="B16" s="17"/>
      <c r="C16" s="56">
        <v>167675</v>
      </c>
      <c r="D16" s="18"/>
      <c r="E16" s="18">
        <v>132024</v>
      </c>
      <c r="F16" s="18"/>
      <c r="G16" s="18">
        <v>167675</v>
      </c>
      <c r="H16" s="18"/>
      <c r="I16" s="18">
        <f>E16</f>
        <v>132024</v>
      </c>
      <c r="J16" s="18"/>
      <c r="K16" s="59"/>
    </row>
    <row r="17" spans="1:11" ht="11.25">
      <c r="A17" s="10" t="s">
        <v>81</v>
      </c>
      <c r="B17" s="17"/>
      <c r="C17" s="60">
        <v>-1099196</v>
      </c>
      <c r="D17" s="18"/>
      <c r="E17" s="18">
        <f>-814791</f>
        <v>-814791</v>
      </c>
      <c r="F17" s="18"/>
      <c r="G17" s="18">
        <v>-1099196</v>
      </c>
      <c r="H17" s="18"/>
      <c r="I17" s="18">
        <f>E17</f>
        <v>-814791</v>
      </c>
      <c r="J17" s="18"/>
      <c r="K17" s="59"/>
    </row>
    <row r="18" spans="1:11" ht="11.25">
      <c r="A18" s="10" t="s">
        <v>82</v>
      </c>
      <c r="B18" s="17"/>
      <c r="C18" s="60">
        <v>-1146338</v>
      </c>
      <c r="D18" s="18"/>
      <c r="E18" s="18">
        <f>-1131015</f>
        <v>-1131015</v>
      </c>
      <c r="F18" s="18"/>
      <c r="G18" s="60">
        <v>-1146338</v>
      </c>
      <c r="H18" s="18"/>
      <c r="I18" s="18">
        <f>E18</f>
        <v>-1131015</v>
      </c>
      <c r="J18" s="18"/>
      <c r="K18" s="59"/>
    </row>
    <row r="19" spans="1:11" ht="11.25">
      <c r="A19" s="21" t="s">
        <v>83</v>
      </c>
      <c r="B19" s="17"/>
      <c r="C19" s="60">
        <v>-196159</v>
      </c>
      <c r="D19" s="18"/>
      <c r="E19" s="18">
        <v>-156010</v>
      </c>
      <c r="F19" s="18"/>
      <c r="G19" s="60">
        <v>-196159</v>
      </c>
      <c r="H19" s="18"/>
      <c r="I19" s="18">
        <f>E19</f>
        <v>-156010</v>
      </c>
      <c r="J19" s="18"/>
      <c r="K19" s="59"/>
    </row>
    <row r="20" spans="1:11" ht="11.25">
      <c r="A20" s="10" t="s">
        <v>84</v>
      </c>
      <c r="B20" s="17"/>
      <c r="C20" s="61">
        <v>-4385</v>
      </c>
      <c r="D20" s="18"/>
      <c r="E20" s="20">
        <v>-4167</v>
      </c>
      <c r="F20" s="18"/>
      <c r="G20" s="20">
        <v>-4385</v>
      </c>
      <c r="H20" s="18"/>
      <c r="I20" s="20">
        <f>E20</f>
        <v>-4167</v>
      </c>
      <c r="J20" s="18"/>
      <c r="K20" s="59"/>
    </row>
    <row r="21" spans="1:11" ht="11.25">
      <c r="A21" s="58" t="s">
        <v>85</v>
      </c>
      <c r="B21" s="17"/>
      <c r="C21" s="56">
        <f>SUM(C14:C20)</f>
        <v>339954</v>
      </c>
      <c r="D21" s="18"/>
      <c r="E21" s="56">
        <f>SUM(E14:E20)</f>
        <v>942311</v>
      </c>
      <c r="F21" s="18"/>
      <c r="G21" s="18">
        <f>SUM(G14:G20)</f>
        <v>339954</v>
      </c>
      <c r="H21" s="18"/>
      <c r="I21" s="18">
        <f>SUM(I14:I20)</f>
        <v>942311</v>
      </c>
      <c r="J21" s="18"/>
      <c r="K21" s="59"/>
    </row>
    <row r="22" spans="1:10" ht="11.25">
      <c r="A22" s="10"/>
      <c r="B22" s="17"/>
      <c r="C22" s="56"/>
      <c r="D22" s="18"/>
      <c r="E22" s="18"/>
      <c r="F22" s="18"/>
      <c r="G22" s="18"/>
      <c r="H22" s="18"/>
      <c r="I22" s="18"/>
      <c r="J22" s="18"/>
    </row>
    <row r="23" spans="1:10" ht="11.25">
      <c r="A23" s="10" t="s">
        <v>86</v>
      </c>
      <c r="B23" s="17"/>
      <c r="C23" s="62">
        <v>0</v>
      </c>
      <c r="D23" s="18"/>
      <c r="E23" s="20">
        <f>'[1]CPL'!$D$32</f>
        <v>0</v>
      </c>
      <c r="F23" s="18"/>
      <c r="G23" s="20">
        <v>0</v>
      </c>
      <c r="H23" s="18"/>
      <c r="I23" s="20">
        <v>0</v>
      </c>
      <c r="J23" s="18"/>
    </row>
    <row r="24" spans="1:10" ht="11.25">
      <c r="A24" s="10"/>
      <c r="B24" s="17"/>
      <c r="C24" s="56"/>
      <c r="D24" s="18"/>
      <c r="E24" s="18"/>
      <c r="F24" s="18"/>
      <c r="G24" s="18"/>
      <c r="H24" s="18"/>
      <c r="I24" s="18"/>
      <c r="J24" s="18"/>
    </row>
    <row r="25" spans="1:10" ht="12" thickBot="1">
      <c r="A25" s="58" t="s">
        <v>87</v>
      </c>
      <c r="B25" s="17"/>
      <c r="C25" s="63">
        <f>SUM(C21:C23)</f>
        <v>339954</v>
      </c>
      <c r="D25" s="18"/>
      <c r="E25" s="63">
        <f>SUM(E21:E23)</f>
        <v>942311</v>
      </c>
      <c r="F25" s="18"/>
      <c r="G25" s="64">
        <f>SUM(G21:G23)</f>
        <v>339954</v>
      </c>
      <c r="H25" s="18"/>
      <c r="I25" s="63">
        <f>SUM(I21:I23)</f>
        <v>942311</v>
      </c>
      <c r="J25" s="18"/>
    </row>
    <row r="26" spans="1:10" ht="12" thickTop="1">
      <c r="A26" s="10"/>
      <c r="B26" s="17"/>
      <c r="C26" s="56"/>
      <c r="D26" s="18"/>
      <c r="E26" s="18"/>
      <c r="F26" s="18"/>
      <c r="G26" s="18"/>
      <c r="H26" s="18"/>
      <c r="I26" s="18"/>
      <c r="J26" s="18"/>
    </row>
    <row r="27" spans="1:10" ht="11.25">
      <c r="A27" s="10"/>
      <c r="B27" s="17"/>
      <c r="C27" s="65"/>
      <c r="D27" s="66"/>
      <c r="E27" s="66"/>
      <c r="F27" s="66"/>
      <c r="G27" s="67"/>
      <c r="H27" s="66"/>
      <c r="I27" s="66"/>
      <c r="J27" s="10"/>
    </row>
    <row r="28" spans="1:10" ht="11.25">
      <c r="A28" s="10" t="s">
        <v>88</v>
      </c>
      <c r="B28" s="17"/>
      <c r="C28" s="65"/>
      <c r="D28" s="66"/>
      <c r="E28" s="66"/>
      <c r="F28" s="66"/>
      <c r="G28" s="67"/>
      <c r="H28" s="66"/>
      <c r="I28" s="66"/>
      <c r="J28" s="10"/>
    </row>
    <row r="29" spans="1:10" ht="11.25">
      <c r="A29" s="10" t="s">
        <v>89</v>
      </c>
      <c r="B29" s="17"/>
      <c r="C29" s="68">
        <v>378586</v>
      </c>
      <c r="D29" s="66"/>
      <c r="E29" s="68">
        <f>E25-E30</f>
        <v>942311</v>
      </c>
      <c r="F29" s="66"/>
      <c r="G29" s="68">
        <v>378586</v>
      </c>
      <c r="H29" s="66"/>
      <c r="I29" s="68">
        <f>I25-I30</f>
        <v>942311</v>
      </c>
      <c r="J29" s="10"/>
    </row>
    <row r="30" spans="1:10" ht="11.25">
      <c r="A30" s="10" t="s">
        <v>90</v>
      </c>
      <c r="B30" s="17"/>
      <c r="C30" s="69">
        <v>-38632</v>
      </c>
      <c r="D30" s="66"/>
      <c r="E30" s="20">
        <v>0</v>
      </c>
      <c r="F30" s="66"/>
      <c r="G30" s="69">
        <v>-38632</v>
      </c>
      <c r="H30" s="66"/>
      <c r="I30" s="20">
        <v>0</v>
      </c>
      <c r="J30" s="10"/>
    </row>
    <row r="31" spans="1:10" ht="11.25">
      <c r="A31" s="10"/>
      <c r="B31" s="17"/>
      <c r="C31" s="65"/>
      <c r="D31" s="66"/>
      <c r="E31" s="65"/>
      <c r="F31" s="66"/>
      <c r="G31" s="70"/>
      <c r="H31" s="66"/>
      <c r="I31" s="65"/>
      <c r="J31" s="10"/>
    </row>
    <row r="32" spans="1:10" ht="12" thickBot="1">
      <c r="A32" s="10"/>
      <c r="B32" s="17"/>
      <c r="C32" s="71">
        <f>SUM(C29:C30)</f>
        <v>339954</v>
      </c>
      <c r="D32" s="66"/>
      <c r="E32" s="71">
        <f>SUM(E29:E30)</f>
        <v>942311</v>
      </c>
      <c r="F32" s="66"/>
      <c r="G32" s="71">
        <f>SUM(G29:G30)</f>
        <v>339954</v>
      </c>
      <c r="H32" s="66"/>
      <c r="I32" s="71">
        <f>SUM(I29:I30)</f>
        <v>942311</v>
      </c>
      <c r="J32" s="10"/>
    </row>
    <row r="33" spans="1:10" ht="12" thickTop="1">
      <c r="A33" s="10"/>
      <c r="B33" s="17"/>
      <c r="C33" s="65"/>
      <c r="D33" s="66"/>
      <c r="E33" s="66"/>
      <c r="F33" s="66"/>
      <c r="G33" s="70"/>
      <c r="H33" s="66"/>
      <c r="I33" s="66"/>
      <c r="J33" s="10"/>
    </row>
    <row r="34" spans="1:10" ht="11.25">
      <c r="A34" s="58" t="s">
        <v>91</v>
      </c>
      <c r="B34" s="17"/>
      <c r="C34" s="65"/>
      <c r="D34" s="66"/>
      <c r="E34" s="66"/>
      <c r="F34" s="66"/>
      <c r="G34" s="70"/>
      <c r="H34" s="66"/>
      <c r="I34" s="66"/>
      <c r="J34" s="10"/>
    </row>
    <row r="35" spans="1:10" ht="11.25">
      <c r="A35" s="58" t="s">
        <v>157</v>
      </c>
      <c r="B35" s="17"/>
      <c r="C35" s="65"/>
      <c r="D35" s="66"/>
      <c r="E35" s="66"/>
      <c r="F35" s="66"/>
      <c r="G35" s="70"/>
      <c r="H35" s="66"/>
      <c r="I35" s="66"/>
      <c r="J35" s="10"/>
    </row>
    <row r="36" spans="1:10" ht="11.25">
      <c r="A36" s="10" t="s">
        <v>46</v>
      </c>
      <c r="B36" s="17"/>
      <c r="C36" s="10">
        <v>0.15</v>
      </c>
      <c r="D36" s="72"/>
      <c r="E36" s="10">
        <v>0.38</v>
      </c>
      <c r="F36" s="72"/>
      <c r="G36" s="10">
        <v>0.15</v>
      </c>
      <c r="H36" s="66"/>
      <c r="I36" s="10">
        <v>0.38</v>
      </c>
      <c r="J36" s="10"/>
    </row>
    <row r="37" spans="1:10" ht="11.25">
      <c r="A37" s="10" t="s">
        <v>92</v>
      </c>
      <c r="B37" s="17"/>
      <c r="C37" s="73" t="s">
        <v>67</v>
      </c>
      <c r="D37" s="72"/>
      <c r="E37" s="10">
        <v>0.37</v>
      </c>
      <c r="F37" s="72"/>
      <c r="G37" s="73" t="s">
        <v>67</v>
      </c>
      <c r="H37" s="66"/>
      <c r="I37" s="10">
        <v>0.37</v>
      </c>
      <c r="J37" s="10"/>
    </row>
    <row r="38" spans="1:10" ht="11.25">
      <c r="A38" s="10"/>
      <c r="B38" s="17"/>
      <c r="C38" s="65"/>
      <c r="D38" s="66"/>
      <c r="E38" s="10"/>
      <c r="F38" s="66"/>
      <c r="G38" s="67"/>
      <c r="H38" s="66"/>
      <c r="I38" s="10"/>
      <c r="J38" s="10"/>
    </row>
    <row r="39" spans="1:10" ht="11.25">
      <c r="A39" s="10"/>
      <c r="B39" s="17"/>
      <c r="C39" s="74"/>
      <c r="D39" s="10"/>
      <c r="E39" s="10"/>
      <c r="F39" s="10"/>
      <c r="G39" s="21"/>
      <c r="H39" s="10"/>
      <c r="I39" s="10"/>
      <c r="J39" s="10"/>
    </row>
    <row r="40" spans="1:10" ht="11.25">
      <c r="A40" s="22" t="s">
        <v>93</v>
      </c>
      <c r="B40" s="17"/>
      <c r="C40" s="74"/>
      <c r="D40" s="10"/>
      <c r="E40" s="10"/>
      <c r="F40" s="10"/>
      <c r="G40" s="21"/>
      <c r="H40" s="10"/>
      <c r="I40" s="10"/>
      <c r="J40" s="10"/>
    </row>
    <row r="41" spans="1:10" ht="11.25">
      <c r="A41" s="22" t="s">
        <v>94</v>
      </c>
      <c r="B41" s="17"/>
      <c r="C41" s="74"/>
      <c r="D41" s="10"/>
      <c r="E41" s="10"/>
      <c r="F41" s="10"/>
      <c r="G41" s="21"/>
      <c r="H41" s="10"/>
      <c r="I41" s="10"/>
      <c r="J41" s="10"/>
    </row>
    <row r="42" spans="1:10" ht="11.25">
      <c r="A42" s="10" t="s">
        <v>95</v>
      </c>
      <c r="B42" s="17"/>
      <c r="C42" s="74"/>
      <c r="D42" s="10"/>
      <c r="E42" s="10"/>
      <c r="F42" s="10"/>
      <c r="G42" s="21"/>
      <c r="H42" s="10"/>
      <c r="I42" s="10"/>
      <c r="J42" s="10"/>
    </row>
    <row r="43" spans="1:10" ht="11.25">
      <c r="A43" s="10"/>
      <c r="B43" s="17"/>
      <c r="C43" s="74"/>
      <c r="D43" s="10"/>
      <c r="E43" s="10"/>
      <c r="F43" s="10"/>
      <c r="G43" s="21"/>
      <c r="H43" s="10"/>
      <c r="I43" s="10"/>
      <c r="J43" s="10"/>
    </row>
    <row r="44" spans="1:10" ht="11.25" hidden="1">
      <c r="A44" s="10"/>
      <c r="B44" s="17"/>
      <c r="C44" s="53" t="s">
        <v>96</v>
      </c>
      <c r="D44" s="10"/>
      <c r="E44" s="10"/>
      <c r="F44" s="10"/>
      <c r="G44" s="21"/>
      <c r="H44" s="10"/>
      <c r="I44" s="10"/>
      <c r="J44" s="10"/>
    </row>
    <row r="45" spans="1:10" ht="11.25" hidden="1">
      <c r="A45" s="10"/>
      <c r="B45" s="17"/>
      <c r="C45" s="74"/>
      <c r="D45" s="10"/>
      <c r="E45" s="10"/>
      <c r="F45" s="10"/>
      <c r="G45" s="21"/>
      <c r="H45" s="10"/>
      <c r="I45" s="10"/>
      <c r="J45" s="10"/>
    </row>
    <row r="46" spans="1:10" ht="11.25" hidden="1">
      <c r="A46" s="10"/>
      <c r="B46" s="17"/>
      <c r="C46" s="53" t="s">
        <v>97</v>
      </c>
      <c r="D46" s="10"/>
      <c r="E46" s="10"/>
      <c r="F46" s="10"/>
      <c r="G46" s="21"/>
      <c r="H46" s="10"/>
      <c r="I46" s="10"/>
      <c r="J46" s="10"/>
    </row>
    <row r="47" spans="1:10" ht="11.25" hidden="1">
      <c r="A47" s="10"/>
      <c r="B47" s="17"/>
      <c r="C47" s="74" t="s">
        <v>98</v>
      </c>
      <c r="D47" s="10"/>
      <c r="E47" s="75">
        <v>20</v>
      </c>
      <c r="F47" s="10"/>
      <c r="G47" s="21" t="s">
        <v>99</v>
      </c>
      <c r="H47" s="10"/>
      <c r="I47" s="75">
        <f>ROUND(20*365/365,0)</f>
        <v>20</v>
      </c>
      <c r="J47" s="10"/>
    </row>
    <row r="48" spans="1:10" ht="11.25" hidden="1">
      <c r="A48" s="10"/>
      <c r="B48" s="17"/>
      <c r="C48" s="74" t="s">
        <v>100</v>
      </c>
      <c r="D48" s="10"/>
      <c r="E48" s="75">
        <v>187499980</v>
      </c>
      <c r="F48" s="10"/>
      <c r="G48" s="21" t="s">
        <v>101</v>
      </c>
      <c r="H48" s="10"/>
      <c r="I48" s="75">
        <f>ROUND(187499980*271/365,0)</f>
        <v>139212314</v>
      </c>
      <c r="J48" s="10"/>
    </row>
    <row r="49" spans="1:10" ht="11.25" hidden="1">
      <c r="A49" s="10"/>
      <c r="B49" s="17"/>
      <c r="C49" s="74" t="s">
        <v>102</v>
      </c>
      <c r="D49" s="10"/>
      <c r="E49" s="75">
        <v>62500000</v>
      </c>
      <c r="F49" s="10"/>
      <c r="G49" s="21" t="s">
        <v>103</v>
      </c>
      <c r="H49" s="10"/>
      <c r="I49" s="75">
        <f>ROUND(62500000*220/365,0)</f>
        <v>37671233</v>
      </c>
      <c r="J49" s="10"/>
    </row>
    <row r="50" spans="1:10" ht="11.25" hidden="1">
      <c r="A50" s="10"/>
      <c r="B50" s="17"/>
      <c r="C50" s="74"/>
      <c r="D50" s="10"/>
      <c r="E50" s="75"/>
      <c r="F50" s="10"/>
      <c r="G50" s="21"/>
      <c r="H50" s="10"/>
      <c r="I50" s="75"/>
      <c r="J50" s="10"/>
    </row>
    <row r="51" spans="1:10" ht="12" hidden="1" thickBot="1">
      <c r="A51" s="10"/>
      <c r="B51" s="17"/>
      <c r="C51" s="74"/>
      <c r="D51" s="10"/>
      <c r="E51" s="76">
        <f>SUM(E47:E50)</f>
        <v>250000000</v>
      </c>
      <c r="F51" s="10"/>
      <c r="G51" s="21"/>
      <c r="H51" s="10"/>
      <c r="I51" s="76">
        <f>SUM(I47:I50)</f>
        <v>176883567</v>
      </c>
      <c r="J51" s="10"/>
    </row>
    <row r="52" spans="1:10" ht="11.25" hidden="1">
      <c r="A52" s="10"/>
      <c r="B52" s="17"/>
      <c r="C52" s="74"/>
      <c r="D52" s="10"/>
      <c r="E52" s="10"/>
      <c r="F52" s="10"/>
      <c r="G52" s="21"/>
      <c r="H52" s="10"/>
      <c r="I52" s="10"/>
      <c r="J52" s="10"/>
    </row>
    <row r="53" spans="1:10" ht="11.25" hidden="1">
      <c r="A53" s="11"/>
      <c r="B53" s="11"/>
      <c r="C53" s="77"/>
      <c r="D53" s="11"/>
      <c r="E53" s="11"/>
      <c r="F53" s="11"/>
      <c r="G53" s="11"/>
      <c r="H53" s="11"/>
      <c r="I53" s="11"/>
      <c r="J53" s="11"/>
    </row>
    <row r="54" spans="1:10" ht="11.25">
      <c r="A54" s="11"/>
      <c r="B54" s="11"/>
      <c r="C54" s="77"/>
      <c r="D54" s="11"/>
      <c r="E54" s="11"/>
      <c r="F54" s="11"/>
      <c r="G54" s="11"/>
      <c r="H54" s="11"/>
      <c r="I54" s="11"/>
      <c r="J54" s="11"/>
    </row>
    <row r="55" spans="1:10" ht="11.25">
      <c r="A55" s="11"/>
      <c r="B55" s="11"/>
      <c r="C55" s="77"/>
      <c r="D55" s="11"/>
      <c r="E55" s="11"/>
      <c r="F55" s="11"/>
      <c r="G55" s="11"/>
      <c r="H55" s="11"/>
      <c r="I55" s="11"/>
      <c r="J55" s="11"/>
    </row>
    <row r="56" spans="1:10" ht="11.25">
      <c r="A56" s="11"/>
      <c r="B56" s="11"/>
      <c r="C56" s="77"/>
      <c r="D56" s="11"/>
      <c r="E56" s="11"/>
      <c r="F56" s="11"/>
      <c r="G56" s="11"/>
      <c r="H56" s="11"/>
      <c r="I56" s="11"/>
      <c r="J56" s="11"/>
    </row>
    <row r="57" spans="1:10" ht="11.25">
      <c r="A57" s="11"/>
      <c r="B57" s="11"/>
      <c r="C57" s="77"/>
      <c r="D57" s="11"/>
      <c r="E57" s="11"/>
      <c r="F57" s="11"/>
      <c r="G57" s="11"/>
      <c r="H57" s="11"/>
      <c r="I57" s="11"/>
      <c r="J57" s="11"/>
    </row>
    <row r="58" spans="1:10" ht="11.25">
      <c r="A58" s="11"/>
      <c r="B58" s="11"/>
      <c r="C58" s="77"/>
      <c r="D58" s="11"/>
      <c r="E58" s="11"/>
      <c r="F58" s="11"/>
      <c r="G58" s="11"/>
      <c r="H58" s="11"/>
      <c r="I58" s="11"/>
      <c r="J58" s="11"/>
    </row>
    <row r="59" spans="1:10" ht="11.25">
      <c r="A59" s="11"/>
      <c r="B59" s="11"/>
      <c r="C59" s="77"/>
      <c r="D59" s="11"/>
      <c r="E59" s="11"/>
      <c r="F59" s="11"/>
      <c r="G59" s="11"/>
      <c r="H59" s="11"/>
      <c r="I59" s="11"/>
      <c r="J59" s="11"/>
    </row>
  </sheetData>
  <mergeCells count="2">
    <mergeCell ref="C5:E5"/>
    <mergeCell ref="G5:I5"/>
  </mergeCells>
  <printOptions horizontalCentered="1"/>
  <pageMargins left="0.17" right="0.16" top="0.27" bottom="0.36" header="0.35" footer="0.2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workbookViewId="0" topLeftCell="A1">
      <selection activeCell="A3" sqref="A3:H3"/>
    </sheetView>
  </sheetViews>
  <sheetFormatPr defaultColWidth="9.140625" defaultRowHeight="12.75"/>
  <cols>
    <col min="1" max="1" width="4.8515625" style="6" customWidth="1"/>
    <col min="2" max="2" width="44.7109375" style="6" customWidth="1"/>
    <col min="3" max="3" width="7.8515625" style="6" customWidth="1"/>
    <col min="4" max="4" width="9.140625" style="6" customWidth="1"/>
    <col min="5" max="5" width="16.7109375" style="6" customWidth="1"/>
    <col min="6" max="6" width="2.00390625" style="6" customWidth="1"/>
    <col min="7" max="7" width="16.7109375" style="23" customWidth="1"/>
    <col min="8" max="8" width="5.28125" style="6" customWidth="1"/>
    <col min="9" max="9" width="9.7109375" style="6" bestFit="1" customWidth="1"/>
    <col min="10" max="16384" width="9.140625" style="6" customWidth="1"/>
  </cols>
  <sheetData>
    <row r="1" spans="1:9" ht="15" customHeight="1">
      <c r="A1" s="122" t="s">
        <v>16</v>
      </c>
      <c r="B1" s="122"/>
      <c r="C1" s="122"/>
      <c r="D1" s="122"/>
      <c r="E1" s="122"/>
      <c r="F1" s="122"/>
      <c r="G1" s="122"/>
      <c r="H1" s="122"/>
      <c r="I1" s="5"/>
    </row>
    <row r="2" spans="1:9" ht="15" customHeight="1">
      <c r="A2" s="122" t="s">
        <v>104</v>
      </c>
      <c r="B2" s="122"/>
      <c r="C2" s="122"/>
      <c r="D2" s="122"/>
      <c r="E2" s="122"/>
      <c r="F2" s="122"/>
      <c r="G2" s="122"/>
      <c r="H2" s="122"/>
      <c r="I2" s="5"/>
    </row>
    <row r="3" spans="1:9" ht="15" customHeight="1">
      <c r="A3" s="122" t="s">
        <v>158</v>
      </c>
      <c r="B3" s="122"/>
      <c r="C3" s="122"/>
      <c r="D3" s="122"/>
      <c r="E3" s="122"/>
      <c r="F3" s="122"/>
      <c r="G3" s="122"/>
      <c r="H3" s="122"/>
      <c r="I3" s="5"/>
    </row>
    <row r="4" spans="1:9" ht="15" customHeight="1">
      <c r="A4" s="3"/>
      <c r="B4" s="3"/>
      <c r="C4" s="1"/>
      <c r="D4" s="1"/>
      <c r="E4" s="79"/>
      <c r="F4" s="3"/>
      <c r="G4" s="79"/>
      <c r="H4" s="3"/>
      <c r="I4" s="5"/>
    </row>
    <row r="5" spans="1:9" ht="15" customHeight="1">
      <c r="A5" s="3"/>
      <c r="B5" s="3"/>
      <c r="C5" s="1"/>
      <c r="D5" s="1"/>
      <c r="E5" s="79" t="s">
        <v>105</v>
      </c>
      <c r="F5" s="3"/>
      <c r="G5" s="79" t="s">
        <v>105</v>
      </c>
      <c r="H5" s="3"/>
      <c r="I5" s="5"/>
    </row>
    <row r="6" spans="1:9" ht="15" customHeight="1">
      <c r="A6" s="3"/>
      <c r="B6" s="3"/>
      <c r="C6" s="47"/>
      <c r="D6" s="1"/>
      <c r="E6" s="80">
        <v>38807</v>
      </c>
      <c r="F6" s="3"/>
      <c r="G6" s="81">
        <v>38717</v>
      </c>
      <c r="H6" s="3"/>
      <c r="I6" s="5"/>
    </row>
    <row r="7" spans="1:9" ht="15" customHeight="1">
      <c r="A7" s="2"/>
      <c r="B7" s="2"/>
      <c r="C7" s="4"/>
      <c r="D7" s="4"/>
      <c r="E7" s="47" t="s">
        <v>8</v>
      </c>
      <c r="F7" s="82"/>
      <c r="G7" s="47" t="s">
        <v>8</v>
      </c>
      <c r="H7" s="2"/>
      <c r="I7" s="5"/>
    </row>
    <row r="8" spans="1:9" ht="15" customHeight="1">
      <c r="A8" s="48" t="s">
        <v>106</v>
      </c>
      <c r="B8" s="2"/>
      <c r="C8" s="4"/>
      <c r="D8" s="4"/>
      <c r="E8" s="83"/>
      <c r="F8" s="83"/>
      <c r="G8" s="83"/>
      <c r="H8" s="2"/>
      <c r="I8" s="5"/>
    </row>
    <row r="9" spans="1:9" ht="15" customHeight="1">
      <c r="A9" s="48" t="s">
        <v>107</v>
      </c>
      <c r="B9" s="2"/>
      <c r="C9" s="4"/>
      <c r="D9" s="4"/>
      <c r="E9" s="83"/>
      <c r="F9" s="83"/>
      <c r="G9" s="83"/>
      <c r="H9" s="2"/>
      <c r="I9" s="5"/>
    </row>
    <row r="10" spans="1:9" ht="15" customHeight="1">
      <c r="A10" s="2" t="s">
        <v>108</v>
      </c>
      <c r="B10" s="2"/>
      <c r="C10" s="4"/>
      <c r="D10" s="4"/>
      <c r="E10" s="83">
        <v>1454722</v>
      </c>
      <c r="F10" s="83"/>
      <c r="G10" s="84">
        <v>1473978</v>
      </c>
      <c r="H10" s="2"/>
      <c r="I10" s="5"/>
    </row>
    <row r="11" spans="1:9" ht="15" customHeight="1">
      <c r="A11" s="2" t="s">
        <v>109</v>
      </c>
      <c r="B11" s="2"/>
      <c r="C11" s="4"/>
      <c r="D11" s="4"/>
      <c r="E11" s="83">
        <v>9907428</v>
      </c>
      <c r="F11" s="83"/>
      <c r="G11" s="84">
        <v>9121847</v>
      </c>
      <c r="H11" s="2"/>
      <c r="I11" s="5"/>
    </row>
    <row r="12" spans="1:9" ht="15" customHeight="1">
      <c r="A12" s="2" t="s">
        <v>110</v>
      </c>
      <c r="B12" s="2"/>
      <c r="C12" s="4"/>
      <c r="D12" s="4"/>
      <c r="E12" s="83">
        <v>4224471</v>
      </c>
      <c r="F12" s="83"/>
      <c r="G12" s="84">
        <v>4224471</v>
      </c>
      <c r="H12" s="2"/>
      <c r="I12" s="5"/>
    </row>
    <row r="13" spans="1:9" ht="15" customHeight="1">
      <c r="A13" s="2"/>
      <c r="B13" s="2"/>
      <c r="C13" s="4"/>
      <c r="D13" s="4"/>
      <c r="E13" s="85">
        <f>SUM(E10:E12)</f>
        <v>15586621</v>
      </c>
      <c r="F13" s="83"/>
      <c r="G13" s="85">
        <f>SUM(G10:G12)</f>
        <v>14820296</v>
      </c>
      <c r="H13" s="2"/>
      <c r="I13" s="5"/>
    </row>
    <row r="14" spans="1:9" ht="15" customHeight="1">
      <c r="A14" s="2"/>
      <c r="B14" s="2"/>
      <c r="C14" s="4"/>
      <c r="D14" s="4"/>
      <c r="E14" s="83"/>
      <c r="F14" s="83"/>
      <c r="G14" s="84"/>
      <c r="H14" s="2"/>
      <c r="I14" s="5"/>
    </row>
    <row r="15" spans="1:9" ht="15" customHeight="1">
      <c r="A15" s="48" t="s">
        <v>111</v>
      </c>
      <c r="B15" s="2"/>
      <c r="C15" s="4"/>
      <c r="D15" s="4"/>
      <c r="E15" s="83"/>
      <c r="F15" s="83"/>
      <c r="G15" s="84"/>
      <c r="H15" s="2"/>
      <c r="I15" s="5"/>
    </row>
    <row r="16" spans="1:9" ht="15" customHeight="1">
      <c r="A16" s="2" t="s">
        <v>10</v>
      </c>
      <c r="B16" s="2"/>
      <c r="C16" s="4"/>
      <c r="D16" s="4"/>
      <c r="E16" s="83">
        <v>5266040</v>
      </c>
      <c r="F16" s="83"/>
      <c r="G16" s="84">
        <v>4905633</v>
      </c>
      <c r="H16" s="2"/>
      <c r="I16" s="5"/>
    </row>
    <row r="17" spans="1:9" ht="15" customHeight="1">
      <c r="A17" s="2" t="s">
        <v>42</v>
      </c>
      <c r="B17" s="2"/>
      <c r="C17" s="4"/>
      <c r="D17" s="4"/>
      <c r="E17" s="83">
        <v>12604454</v>
      </c>
      <c r="F17" s="83"/>
      <c r="G17" s="84">
        <v>11749023</v>
      </c>
      <c r="H17" s="2"/>
      <c r="I17" s="5"/>
    </row>
    <row r="18" spans="1:9" ht="15" customHeight="1">
      <c r="A18" s="2" t="s">
        <v>112</v>
      </c>
      <c r="B18" s="2"/>
      <c r="C18" s="4"/>
      <c r="D18" s="4"/>
      <c r="E18" s="83">
        <v>2642145</v>
      </c>
      <c r="F18" s="83"/>
      <c r="G18" s="84">
        <v>2290059</v>
      </c>
      <c r="H18" s="2"/>
      <c r="I18" s="5"/>
    </row>
    <row r="19" spans="1:9" ht="15" customHeight="1">
      <c r="A19" s="2" t="s">
        <v>43</v>
      </c>
      <c r="B19" s="2"/>
      <c r="C19" s="4"/>
      <c r="D19" s="4"/>
      <c r="E19" s="83">
        <v>133307</v>
      </c>
      <c r="F19" s="83"/>
      <c r="G19" s="84">
        <v>132079</v>
      </c>
      <c r="H19" s="2"/>
      <c r="I19" s="5"/>
    </row>
    <row r="20" spans="1:9" ht="15" customHeight="1">
      <c r="A20" s="86" t="s">
        <v>12</v>
      </c>
      <c r="B20" s="86"/>
      <c r="C20" s="4"/>
      <c r="D20" s="4"/>
      <c r="E20" s="83">
        <v>7181195</v>
      </c>
      <c r="F20" s="2"/>
      <c r="G20" s="84">
        <v>10129070</v>
      </c>
      <c r="H20" s="2"/>
      <c r="I20" s="5"/>
    </row>
    <row r="21" spans="1:9" ht="15" customHeight="1">
      <c r="A21" s="2" t="s">
        <v>13</v>
      </c>
      <c r="B21" s="2"/>
      <c r="C21" s="4"/>
      <c r="D21" s="4"/>
      <c r="E21" s="83">
        <v>2017540</v>
      </c>
      <c r="F21" s="83"/>
      <c r="G21" s="84">
        <v>876442</v>
      </c>
      <c r="H21" s="2"/>
      <c r="I21" s="5"/>
    </row>
    <row r="22" spans="1:9" ht="15" customHeight="1">
      <c r="A22" s="2"/>
      <c r="B22" s="2"/>
      <c r="C22" s="4"/>
      <c r="D22" s="4"/>
      <c r="E22" s="85">
        <f>SUM(E16:E21)</f>
        <v>29844681</v>
      </c>
      <c r="F22" s="83"/>
      <c r="G22" s="87">
        <f>SUM(G16:G21)</f>
        <v>30082306</v>
      </c>
      <c r="H22" s="2"/>
      <c r="I22" s="5"/>
    </row>
    <row r="23" spans="1:9" ht="15" customHeight="1">
      <c r="A23" s="2"/>
      <c r="B23" s="2"/>
      <c r="C23" s="4"/>
      <c r="D23" s="4"/>
      <c r="E23" s="83"/>
      <c r="F23" s="83"/>
      <c r="G23" s="83"/>
      <c r="H23" s="2"/>
      <c r="I23" s="5"/>
    </row>
    <row r="24" spans="1:9" ht="15" customHeight="1" thickBot="1">
      <c r="A24" s="48" t="s">
        <v>113</v>
      </c>
      <c r="B24" s="2"/>
      <c r="C24" s="4"/>
      <c r="D24" s="4"/>
      <c r="E24" s="88">
        <f>E13+E22</f>
        <v>45431302</v>
      </c>
      <c r="F24" s="83"/>
      <c r="G24" s="88">
        <f>G13+G22</f>
        <v>44902602</v>
      </c>
      <c r="H24" s="2"/>
      <c r="I24" s="5"/>
    </row>
    <row r="25" spans="1:9" ht="15" customHeight="1" thickTop="1">
      <c r="A25" s="2"/>
      <c r="B25" s="2"/>
      <c r="C25" s="4"/>
      <c r="D25" s="4"/>
      <c r="E25" s="83"/>
      <c r="F25" s="83"/>
      <c r="G25" s="84"/>
      <c r="H25" s="2"/>
      <c r="I25" s="5"/>
    </row>
    <row r="26" ht="15" customHeight="1"/>
    <row r="27" spans="1:9" ht="15" customHeight="1">
      <c r="A27" s="48" t="s">
        <v>114</v>
      </c>
      <c r="B27" s="2"/>
      <c r="C27" s="4"/>
      <c r="D27" s="4"/>
      <c r="E27" s="83"/>
      <c r="F27" s="83"/>
      <c r="G27" s="83"/>
      <c r="H27" s="2"/>
      <c r="I27" s="5"/>
    </row>
    <row r="28" spans="1:9" ht="15" customHeight="1">
      <c r="A28" s="48" t="s">
        <v>115</v>
      </c>
      <c r="B28" s="2"/>
      <c r="C28" s="4"/>
      <c r="D28" s="4"/>
      <c r="E28" s="83"/>
      <c r="F28" s="83"/>
      <c r="G28" s="83"/>
      <c r="H28" s="2"/>
      <c r="I28" s="5"/>
    </row>
    <row r="29" spans="1:9" ht="15" customHeight="1">
      <c r="A29" s="86" t="s">
        <v>116</v>
      </c>
      <c r="B29" s="2"/>
      <c r="C29" s="4"/>
      <c r="D29" s="4"/>
      <c r="E29" s="83">
        <v>25000000</v>
      </c>
      <c r="F29" s="83"/>
      <c r="G29" s="83">
        <v>25000000</v>
      </c>
      <c r="H29" s="2"/>
      <c r="I29" s="5"/>
    </row>
    <row r="30" spans="1:9" ht="15" customHeight="1">
      <c r="A30" s="86" t="s">
        <v>117</v>
      </c>
      <c r="B30" s="2"/>
      <c r="C30" s="4"/>
      <c r="D30" s="4"/>
      <c r="E30" s="83">
        <v>17381943</v>
      </c>
      <c r="F30" s="83"/>
      <c r="G30" s="83">
        <v>17381943</v>
      </c>
      <c r="H30" s="2"/>
      <c r="I30" s="5"/>
    </row>
    <row r="31" spans="1:9" ht="15" customHeight="1">
      <c r="A31" s="86" t="s">
        <v>118</v>
      </c>
      <c r="B31" s="2"/>
      <c r="C31" s="4"/>
      <c r="D31" s="4"/>
      <c r="E31" s="83">
        <v>1298</v>
      </c>
      <c r="F31" s="83"/>
      <c r="G31" s="83">
        <v>17219</v>
      </c>
      <c r="H31" s="2"/>
      <c r="I31" s="5"/>
    </row>
    <row r="32" spans="1:9" ht="15" customHeight="1">
      <c r="A32" s="86" t="s">
        <v>119</v>
      </c>
      <c r="B32" s="2"/>
      <c r="C32" s="4"/>
      <c r="D32" s="4"/>
      <c r="E32" s="89">
        <f>746062+1</f>
        <v>746063</v>
      </c>
      <c r="F32" s="83"/>
      <c r="G32" s="89">
        <v>367477</v>
      </c>
      <c r="H32" s="2"/>
      <c r="I32" s="5"/>
    </row>
    <row r="33" spans="1:9" ht="15" customHeight="1">
      <c r="A33" s="86"/>
      <c r="B33" s="2"/>
      <c r="C33" s="4"/>
      <c r="D33" s="4"/>
      <c r="E33" s="83">
        <f>SUM(E29:E32)</f>
        <v>43129304</v>
      </c>
      <c r="F33" s="83"/>
      <c r="G33" s="83">
        <f>SUM(G29:G32)</f>
        <v>42766639</v>
      </c>
      <c r="H33" s="2"/>
      <c r="I33" s="5"/>
    </row>
    <row r="34" spans="1:9" ht="15" customHeight="1">
      <c r="A34" s="48" t="s">
        <v>90</v>
      </c>
      <c r="B34" s="2"/>
      <c r="C34" s="4"/>
      <c r="D34" s="4"/>
      <c r="E34" s="83">
        <v>142916</v>
      </c>
      <c r="F34" s="83"/>
      <c r="G34" s="83">
        <v>184239</v>
      </c>
      <c r="H34" s="2"/>
      <c r="I34" s="5"/>
    </row>
    <row r="35" spans="1:9" ht="15" customHeight="1">
      <c r="A35" s="48" t="s">
        <v>120</v>
      </c>
      <c r="B35" s="2"/>
      <c r="C35" s="4"/>
      <c r="D35" s="4"/>
      <c r="E35" s="85">
        <f>SUM(E33:E34)</f>
        <v>43272220</v>
      </c>
      <c r="F35" s="83"/>
      <c r="G35" s="85">
        <f>SUM(G33:G34)</f>
        <v>42950878</v>
      </c>
      <c r="H35" s="2"/>
      <c r="I35" s="5"/>
    </row>
    <row r="36" spans="1:9" ht="15" customHeight="1">
      <c r="A36" s="48"/>
      <c r="B36" s="2"/>
      <c r="C36" s="4"/>
      <c r="D36" s="4"/>
      <c r="E36" s="83"/>
      <c r="F36" s="83"/>
      <c r="G36" s="84"/>
      <c r="H36" s="2"/>
      <c r="I36" s="5"/>
    </row>
    <row r="37" spans="1:9" ht="15" customHeight="1">
      <c r="A37" s="48" t="s">
        <v>121</v>
      </c>
      <c r="B37" s="2"/>
      <c r="C37" s="4"/>
      <c r="D37" s="4"/>
      <c r="E37" s="83"/>
      <c r="F37" s="83"/>
      <c r="G37" s="84"/>
      <c r="H37" s="2"/>
      <c r="I37" s="5"/>
    </row>
    <row r="38" spans="1:9" ht="15" customHeight="1">
      <c r="A38" s="86" t="s">
        <v>15</v>
      </c>
      <c r="B38" s="2"/>
      <c r="C38" s="4"/>
      <c r="D38" s="4"/>
      <c r="E38" s="83">
        <v>171475</v>
      </c>
      <c r="F38" s="83"/>
      <c r="G38" s="83">
        <v>171475</v>
      </c>
      <c r="H38" s="2"/>
      <c r="I38" s="5"/>
    </row>
    <row r="39" spans="1:9" ht="15" customHeight="1">
      <c r="A39" s="48"/>
      <c r="B39" s="2"/>
      <c r="C39" s="4"/>
      <c r="D39" s="4"/>
      <c r="E39" s="85">
        <f>SUM(E38)</f>
        <v>171475</v>
      </c>
      <c r="F39" s="83"/>
      <c r="G39" s="85">
        <f>SUM(G38)</f>
        <v>171475</v>
      </c>
      <c r="H39" s="2"/>
      <c r="I39" s="5"/>
    </row>
    <row r="40" spans="1:9" ht="15" customHeight="1">
      <c r="A40" s="48"/>
      <c r="B40" s="2"/>
      <c r="C40" s="4"/>
      <c r="D40" s="4"/>
      <c r="E40" s="83"/>
      <c r="F40" s="83"/>
      <c r="G40" s="84"/>
      <c r="H40" s="2"/>
      <c r="I40" s="5"/>
    </row>
    <row r="41" spans="1:9" ht="15" customHeight="1">
      <c r="A41" s="48" t="s">
        <v>122</v>
      </c>
      <c r="B41" s="2"/>
      <c r="C41" s="4"/>
      <c r="D41" s="4"/>
      <c r="E41" s="83"/>
      <c r="F41" s="83"/>
      <c r="G41" s="84"/>
      <c r="H41" s="2"/>
      <c r="I41" s="5"/>
    </row>
    <row r="42" spans="1:9" ht="15" customHeight="1">
      <c r="A42" s="2" t="s">
        <v>44</v>
      </c>
      <c r="B42" s="2"/>
      <c r="C42" s="4"/>
      <c r="D42" s="4"/>
      <c r="E42" s="83">
        <v>485569</v>
      </c>
      <c r="F42" s="83"/>
      <c r="G42" s="84">
        <v>443292</v>
      </c>
      <c r="H42" s="2"/>
      <c r="I42" s="5"/>
    </row>
    <row r="43" spans="1:9" ht="15" customHeight="1">
      <c r="A43" s="2" t="s">
        <v>45</v>
      </c>
      <c r="B43" s="2"/>
      <c r="C43" s="4"/>
      <c r="D43" s="4"/>
      <c r="E43" s="83">
        <v>1432278</v>
      </c>
      <c r="F43" s="83"/>
      <c r="G43" s="84">
        <v>1241473</v>
      </c>
      <c r="H43" s="2"/>
      <c r="I43" s="5"/>
    </row>
    <row r="44" spans="1:9" ht="15" customHeight="1">
      <c r="A44" s="90" t="s">
        <v>15</v>
      </c>
      <c r="B44" s="2"/>
      <c r="C44" s="4"/>
      <c r="D44" s="4"/>
      <c r="E44" s="83">
        <v>69760</v>
      </c>
      <c r="F44" s="83"/>
      <c r="G44" s="84">
        <v>95484</v>
      </c>
      <c r="H44" s="2"/>
      <c r="I44" s="5"/>
    </row>
    <row r="45" spans="1:9" ht="15" customHeight="1">
      <c r="A45" s="2"/>
      <c r="B45" s="2"/>
      <c r="C45" s="4"/>
      <c r="D45" s="4"/>
      <c r="E45" s="91">
        <f>SUM(E42:E44)</f>
        <v>1987607</v>
      </c>
      <c r="F45" s="83"/>
      <c r="G45" s="91">
        <f>SUM(G42:G44)</f>
        <v>1780249</v>
      </c>
      <c r="H45" s="2"/>
      <c r="I45" s="5"/>
    </row>
    <row r="46" spans="1:9" ht="15" customHeight="1">
      <c r="A46" s="48" t="s">
        <v>123</v>
      </c>
      <c r="B46" s="2"/>
      <c r="C46" s="4"/>
      <c r="D46" s="4"/>
      <c r="E46" s="85">
        <f>E39+E45</f>
        <v>2159082</v>
      </c>
      <c r="F46" s="83"/>
      <c r="G46" s="85">
        <f>G39+G45</f>
        <v>1951724</v>
      </c>
      <c r="H46" s="2"/>
      <c r="I46" s="5"/>
    </row>
    <row r="47" spans="1:9" ht="15" customHeight="1">
      <c r="A47" s="48"/>
      <c r="B47" s="2"/>
      <c r="C47" s="4"/>
      <c r="D47" s="4"/>
      <c r="E47" s="83"/>
      <c r="F47" s="83"/>
      <c r="G47" s="83"/>
      <c r="H47" s="2"/>
      <c r="I47" s="5"/>
    </row>
    <row r="48" spans="1:9" ht="15" customHeight="1" thickBot="1">
      <c r="A48" s="48" t="s">
        <v>124</v>
      </c>
      <c r="B48" s="2"/>
      <c r="C48" s="4"/>
      <c r="D48" s="4"/>
      <c r="E48" s="88">
        <f>E35+E46</f>
        <v>45431302</v>
      </c>
      <c r="F48" s="83"/>
      <c r="G48" s="88">
        <f>G35+G46</f>
        <v>44902602</v>
      </c>
      <c r="H48" s="2"/>
      <c r="I48" s="5"/>
    </row>
    <row r="49" spans="1:9" ht="15" customHeight="1" thickTop="1">
      <c r="A49" s="2"/>
      <c r="B49" s="2"/>
      <c r="C49" s="4"/>
      <c r="D49" s="4"/>
      <c r="E49" s="83"/>
      <c r="F49" s="83"/>
      <c r="G49" s="83"/>
      <c r="H49" s="2"/>
      <c r="I49" s="5"/>
    </row>
    <row r="50" spans="1:9" ht="15" customHeight="1" hidden="1">
      <c r="A50" s="2" t="s">
        <v>40</v>
      </c>
      <c r="B50" s="2"/>
      <c r="C50" s="4"/>
      <c r="D50" s="4"/>
      <c r="E50" s="83">
        <f>E24-E48</f>
        <v>0</v>
      </c>
      <c r="F50" s="83"/>
      <c r="G50" s="83">
        <f>G24-G48</f>
        <v>0</v>
      </c>
      <c r="H50" s="2"/>
      <c r="I50" s="5"/>
    </row>
    <row r="51" spans="1:9" ht="15" customHeight="1">
      <c r="A51" s="92" t="s">
        <v>125</v>
      </c>
      <c r="B51" s="115"/>
      <c r="C51" s="116"/>
      <c r="D51" s="116"/>
      <c r="E51" s="83"/>
      <c r="F51" s="83"/>
      <c r="G51" s="83"/>
      <c r="H51" s="2"/>
      <c r="I51" s="5"/>
    </row>
    <row r="52" spans="1:9" ht="15" customHeight="1">
      <c r="A52" s="92" t="s">
        <v>126</v>
      </c>
      <c r="B52" s="115"/>
      <c r="C52" s="116"/>
      <c r="D52" s="116"/>
      <c r="E52" s="117">
        <v>17.25</v>
      </c>
      <c r="F52" s="83"/>
      <c r="G52" s="117">
        <v>17.11</v>
      </c>
      <c r="H52" s="2"/>
      <c r="I52" s="5"/>
    </row>
    <row r="53" spans="1:9" ht="15" customHeight="1">
      <c r="A53" s="2"/>
      <c r="B53" s="2"/>
      <c r="C53" s="4"/>
      <c r="D53" s="4"/>
      <c r="E53" s="83"/>
      <c r="F53" s="83"/>
      <c r="G53" s="83"/>
      <c r="H53" s="2"/>
      <c r="I53" s="5"/>
    </row>
    <row r="54" spans="1:9" ht="15" customHeight="1">
      <c r="A54" s="92" t="s">
        <v>127</v>
      </c>
      <c r="B54" s="2"/>
      <c r="C54" s="4"/>
      <c r="D54" s="4"/>
      <c r="E54" s="2"/>
      <c r="F54" s="93"/>
      <c r="G54" s="83"/>
      <c r="H54" s="2"/>
      <c r="I54" s="5"/>
    </row>
    <row r="55" spans="1:9" ht="15" customHeight="1">
      <c r="A55" s="92" t="s">
        <v>128</v>
      </c>
      <c r="B55" s="2"/>
      <c r="C55" s="4"/>
      <c r="D55" s="4"/>
      <c r="E55" s="2"/>
      <c r="F55" s="2"/>
      <c r="G55" s="2"/>
      <c r="H55" s="2"/>
      <c r="I55" s="5"/>
    </row>
    <row r="56" spans="1:9" ht="15" customHeight="1">
      <c r="A56" s="2" t="s">
        <v>129</v>
      </c>
      <c r="B56" s="2"/>
      <c r="C56" s="4"/>
      <c r="D56" s="4"/>
      <c r="E56" s="2"/>
      <c r="F56" s="2"/>
      <c r="G56" s="2"/>
      <c r="H56" s="2"/>
      <c r="I56" s="5"/>
    </row>
    <row r="57" ht="15" customHeight="1"/>
    <row r="58" ht="15" customHeight="1"/>
  </sheetData>
  <mergeCells count="3">
    <mergeCell ref="A1:H1"/>
    <mergeCell ref="A2:H2"/>
    <mergeCell ref="A3:H3"/>
  </mergeCells>
  <printOptions horizontalCentered="1" verticalCentered="1"/>
  <pageMargins left="0.17" right="0.17" top="0.28" bottom="0.17" header="0.17" footer="0.2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6">
      <selection activeCell="H18" sqref="H18"/>
    </sheetView>
  </sheetViews>
  <sheetFormatPr defaultColWidth="9.140625" defaultRowHeight="12.75"/>
  <cols>
    <col min="1" max="1" width="32.57421875" style="52" customWidth="1"/>
    <col min="2" max="2" width="3.421875" style="52" customWidth="1"/>
    <col min="3" max="3" width="12.421875" style="52" customWidth="1"/>
    <col min="4" max="4" width="15.28125" style="94" customWidth="1"/>
    <col min="5" max="5" width="9.7109375" style="94" customWidth="1"/>
    <col min="6" max="6" width="11.00390625" style="94" bestFit="1" customWidth="1"/>
    <col min="7" max="7" width="11.140625" style="94" bestFit="1" customWidth="1"/>
    <col min="8" max="8" width="9.140625" style="94" customWidth="1"/>
    <col min="9" max="9" width="11.140625" style="94" bestFit="1" customWidth="1"/>
    <col min="10" max="16384" width="9.140625" style="52" customWidth="1"/>
  </cols>
  <sheetData>
    <row r="1" spans="1:5" ht="11.25">
      <c r="A1" s="10"/>
      <c r="B1" s="10"/>
      <c r="C1" s="10"/>
      <c r="D1" s="17"/>
      <c r="E1" s="17"/>
    </row>
    <row r="2" spans="3:6" ht="11.25">
      <c r="C2" s="8"/>
      <c r="D2" s="8"/>
      <c r="E2" s="8" t="s">
        <v>0</v>
      </c>
      <c r="F2" s="8"/>
    </row>
    <row r="3" spans="3:6" ht="11.25">
      <c r="C3" s="95"/>
      <c r="D3" s="95"/>
      <c r="E3" s="95" t="s">
        <v>130</v>
      </c>
      <c r="F3" s="95"/>
    </row>
    <row r="4" spans="3:6" ht="11.25">
      <c r="C4" s="95"/>
      <c r="D4" s="95"/>
      <c r="E4" s="95" t="s">
        <v>69</v>
      </c>
      <c r="F4" s="95"/>
    </row>
    <row r="5" spans="1:5" ht="11.25">
      <c r="A5" s="95"/>
      <c r="B5" s="95"/>
      <c r="C5" s="95"/>
      <c r="D5" s="95"/>
      <c r="E5" s="95"/>
    </row>
    <row r="6" spans="1:7" ht="11.25">
      <c r="A6" s="95"/>
      <c r="B6" s="95"/>
      <c r="C6" s="109"/>
      <c r="D6" s="110" t="s">
        <v>131</v>
      </c>
      <c r="E6" s="109"/>
      <c r="F6" s="111"/>
      <c r="G6" s="111"/>
    </row>
    <row r="7" spans="1:7" ht="11.25">
      <c r="A7" s="95"/>
      <c r="B7" s="95"/>
      <c r="C7" s="109"/>
      <c r="D7" s="110" t="s">
        <v>132</v>
      </c>
      <c r="E7" s="109"/>
      <c r="F7" s="112" t="s">
        <v>49</v>
      </c>
      <c r="G7" s="111"/>
    </row>
    <row r="8" spans="1:9" ht="11.25">
      <c r="A8" s="95"/>
      <c r="B8" s="96"/>
      <c r="C8" s="95"/>
      <c r="D8" s="95"/>
      <c r="E8" s="97" t="s">
        <v>66</v>
      </c>
      <c r="F8" s="97"/>
      <c r="G8" s="97"/>
      <c r="H8" s="97"/>
      <c r="I8" s="97"/>
    </row>
    <row r="9" spans="3:9" ht="11.25">
      <c r="C9" s="98"/>
      <c r="D9" s="97"/>
      <c r="E9" s="97" t="s">
        <v>133</v>
      </c>
      <c r="F9" s="97" t="s">
        <v>134</v>
      </c>
      <c r="G9" s="97"/>
      <c r="H9" s="97" t="s">
        <v>135</v>
      </c>
      <c r="I9" s="97" t="s">
        <v>41</v>
      </c>
    </row>
    <row r="10" spans="2:9" ht="11.25">
      <c r="B10" s="94"/>
      <c r="C10" s="97" t="s">
        <v>136</v>
      </c>
      <c r="D10" s="97" t="s">
        <v>137</v>
      </c>
      <c r="E10" s="97" t="s">
        <v>138</v>
      </c>
      <c r="F10" s="97" t="s">
        <v>139</v>
      </c>
      <c r="G10" s="97" t="s">
        <v>41</v>
      </c>
      <c r="H10" s="97" t="s">
        <v>140</v>
      </c>
      <c r="I10" s="97" t="s">
        <v>141</v>
      </c>
    </row>
    <row r="11" spans="3:9" ht="11.25">
      <c r="C11" s="113" t="s">
        <v>8</v>
      </c>
      <c r="D11" s="113" t="s">
        <v>8</v>
      </c>
      <c r="E11" s="113" t="s">
        <v>8</v>
      </c>
      <c r="F11" s="113" t="s">
        <v>8</v>
      </c>
      <c r="G11" s="113" t="s">
        <v>8</v>
      </c>
      <c r="H11" s="113" t="s">
        <v>8</v>
      </c>
      <c r="I11" s="113" t="s">
        <v>8</v>
      </c>
    </row>
    <row r="12" ht="11.25">
      <c r="C12" s="94"/>
    </row>
    <row r="13" spans="1:9" ht="11.25">
      <c r="A13" s="99" t="s">
        <v>142</v>
      </c>
      <c r="C13" s="100">
        <v>25000000</v>
      </c>
      <c r="D13" s="100">
        <v>17381943</v>
      </c>
      <c r="E13" s="101">
        <v>11455</v>
      </c>
      <c r="F13" s="101">
        <v>3138724</v>
      </c>
      <c r="G13" s="101">
        <f>SUM(C13:F13)</f>
        <v>45532122</v>
      </c>
      <c r="H13" s="100">
        <v>0</v>
      </c>
      <c r="I13" s="100">
        <f>SUM(G13:H13)</f>
        <v>45532122</v>
      </c>
    </row>
    <row r="14" spans="1:9" ht="11.25">
      <c r="A14" s="99"/>
      <c r="C14" s="100"/>
      <c r="D14" s="100"/>
      <c r="E14" s="101"/>
      <c r="F14" s="101"/>
      <c r="G14" s="101"/>
      <c r="H14" s="100"/>
      <c r="I14" s="100"/>
    </row>
    <row r="15" spans="1:9" ht="11.25">
      <c r="A15" s="52" t="s">
        <v>143</v>
      </c>
      <c r="C15" s="100"/>
      <c r="D15" s="100"/>
      <c r="E15" s="101"/>
      <c r="F15" s="100"/>
      <c r="G15" s="100"/>
      <c r="H15" s="100"/>
      <c r="I15" s="100"/>
    </row>
    <row r="16" spans="1:9" ht="11.25">
      <c r="A16" s="52" t="s">
        <v>144</v>
      </c>
      <c r="C16" s="100">
        <v>0</v>
      </c>
      <c r="D16" s="100">
        <v>0</v>
      </c>
      <c r="E16" s="101">
        <v>168</v>
      </c>
      <c r="F16" s="100">
        <v>0</v>
      </c>
      <c r="G16" s="101">
        <f>SUM(C16:F16)</f>
        <v>168</v>
      </c>
      <c r="H16" s="100">
        <v>0</v>
      </c>
      <c r="I16" s="100">
        <f>SUM(G16:H16)</f>
        <v>168</v>
      </c>
    </row>
    <row r="17" spans="3:9" ht="11.25">
      <c r="C17" s="100"/>
      <c r="D17" s="100"/>
      <c r="E17" s="101"/>
      <c r="F17" s="100"/>
      <c r="G17" s="101"/>
      <c r="H17" s="100"/>
      <c r="I17" s="100"/>
    </row>
    <row r="18" spans="1:9" ht="11.25">
      <c r="A18" s="52" t="s">
        <v>87</v>
      </c>
      <c r="C18" s="102">
        <v>0</v>
      </c>
      <c r="D18" s="102">
        <v>0</v>
      </c>
      <c r="E18" s="103">
        <v>0</v>
      </c>
      <c r="F18" s="104">
        <v>942310</v>
      </c>
      <c r="G18" s="101">
        <f>SUM(C18:F18)</f>
        <v>942310</v>
      </c>
      <c r="H18" s="102">
        <v>0</v>
      </c>
      <c r="I18" s="100">
        <f>SUM(G18:H18)</f>
        <v>942310</v>
      </c>
    </row>
    <row r="19" spans="3:9" ht="11.25">
      <c r="C19" s="102"/>
      <c r="D19" s="102"/>
      <c r="E19" s="102"/>
      <c r="F19" s="102"/>
      <c r="G19" s="102"/>
      <c r="H19" s="102"/>
      <c r="I19" s="102"/>
    </row>
    <row r="20" spans="1:9" ht="12" thickBot="1">
      <c r="A20" s="114" t="s">
        <v>145</v>
      </c>
      <c r="C20" s="105">
        <f>SUM(C13:C18)</f>
        <v>25000000</v>
      </c>
      <c r="D20" s="105">
        <f aca="true" t="shared" si="0" ref="D20:I20">SUM(D13:D18)</f>
        <v>17381943</v>
      </c>
      <c r="E20" s="105">
        <f t="shared" si="0"/>
        <v>11623</v>
      </c>
      <c r="F20" s="105">
        <f t="shared" si="0"/>
        <v>4081034</v>
      </c>
      <c r="G20" s="105">
        <f t="shared" si="0"/>
        <v>46474600</v>
      </c>
      <c r="H20" s="105">
        <f t="shared" si="0"/>
        <v>0</v>
      </c>
      <c r="I20" s="105">
        <f t="shared" si="0"/>
        <v>46474600</v>
      </c>
    </row>
    <row r="21" spans="3:9" ht="12" thickTop="1">
      <c r="C21" s="100"/>
      <c r="D21" s="100"/>
      <c r="E21" s="100"/>
      <c r="F21" s="100"/>
      <c r="G21" s="100"/>
      <c r="H21" s="100"/>
      <c r="I21" s="100"/>
    </row>
    <row r="22" spans="3:9" ht="11.25">
      <c r="C22" s="100"/>
      <c r="D22" s="100"/>
      <c r="E22" s="100"/>
      <c r="F22" s="100"/>
      <c r="G22" s="100"/>
      <c r="H22" s="100"/>
      <c r="I22" s="100"/>
    </row>
    <row r="23" spans="1:9" ht="11.25">
      <c r="A23" s="99" t="s">
        <v>146</v>
      </c>
      <c r="C23" s="100">
        <v>25000000</v>
      </c>
      <c r="D23" s="100">
        <v>17381943</v>
      </c>
      <c r="E23" s="100">
        <v>17219</v>
      </c>
      <c r="F23" s="100">
        <v>367477</v>
      </c>
      <c r="G23" s="101">
        <f>SUM(C23:F23)</f>
        <v>42766639</v>
      </c>
      <c r="H23" s="100">
        <v>184239</v>
      </c>
      <c r="I23" s="100">
        <f>SUM(G23:H23)</f>
        <v>42950878</v>
      </c>
    </row>
    <row r="24" spans="1:9" ht="11.25">
      <c r="A24" s="99"/>
      <c r="C24" s="100"/>
      <c r="D24" s="100"/>
      <c r="E24" s="100"/>
      <c r="F24" s="100"/>
      <c r="G24" s="101"/>
      <c r="H24" s="100"/>
      <c r="I24" s="100"/>
    </row>
    <row r="25" spans="1:9" ht="11.25">
      <c r="A25" s="52" t="s">
        <v>147</v>
      </c>
      <c r="C25" s="100"/>
      <c r="D25" s="100"/>
      <c r="E25" s="100"/>
      <c r="F25" s="100"/>
      <c r="G25" s="101"/>
      <c r="H25" s="100"/>
      <c r="I25" s="100"/>
    </row>
    <row r="26" spans="1:9" ht="11.25">
      <c r="A26" s="52" t="s">
        <v>148</v>
      </c>
      <c r="C26" s="100">
        <v>0</v>
      </c>
      <c r="D26" s="100">
        <v>0</v>
      </c>
      <c r="E26" s="100">
        <f>-15921</f>
        <v>-15921</v>
      </c>
      <c r="F26" s="100">
        <v>0</v>
      </c>
      <c r="G26" s="101">
        <f>SUM(C26:F26)</f>
        <v>-15921</v>
      </c>
      <c r="H26" s="100">
        <f>-2691</f>
        <v>-2691</v>
      </c>
      <c r="I26" s="100">
        <f>SUM(G26:H26)</f>
        <v>-18612</v>
      </c>
    </row>
    <row r="27" spans="3:9" ht="11.25">
      <c r="C27" s="100"/>
      <c r="D27" s="100"/>
      <c r="E27" s="100"/>
      <c r="F27" s="100"/>
      <c r="G27" s="101"/>
      <c r="H27" s="100"/>
      <c r="I27" s="100"/>
    </row>
    <row r="28" spans="1:9" ht="11.25">
      <c r="A28" s="52" t="s">
        <v>149</v>
      </c>
      <c r="C28" s="102">
        <v>0</v>
      </c>
      <c r="D28" s="102">
        <v>0</v>
      </c>
      <c r="E28" s="102">
        <v>0</v>
      </c>
      <c r="F28" s="102">
        <f>'[2]CPL'!C29</f>
        <v>378586</v>
      </c>
      <c r="G28" s="101">
        <f>SUM(C28:F28)</f>
        <v>378586</v>
      </c>
      <c r="H28" s="102">
        <f>+'[2]CPL'!C30</f>
        <v>-38632</v>
      </c>
      <c r="I28" s="100">
        <f>SUM(G28:H28)</f>
        <v>339954</v>
      </c>
    </row>
    <row r="29" spans="3:11" ht="11.25">
      <c r="C29" s="102"/>
      <c r="D29" s="102"/>
      <c r="E29" s="102"/>
      <c r="F29" s="102"/>
      <c r="G29" s="102"/>
      <c r="H29" s="102"/>
      <c r="I29" s="102"/>
      <c r="K29" s="106"/>
    </row>
    <row r="30" spans="1:11" ht="12" thickBot="1">
      <c r="A30" s="114" t="s">
        <v>150</v>
      </c>
      <c r="C30" s="105">
        <f aca="true" t="shared" si="1" ref="C30:I30">SUM(C23:C28)</f>
        <v>25000000</v>
      </c>
      <c r="D30" s="105">
        <f t="shared" si="1"/>
        <v>17381943</v>
      </c>
      <c r="E30" s="105">
        <f t="shared" si="1"/>
        <v>1298</v>
      </c>
      <c r="F30" s="105">
        <f t="shared" si="1"/>
        <v>746063</v>
      </c>
      <c r="G30" s="105">
        <f t="shared" si="1"/>
        <v>43129304</v>
      </c>
      <c r="H30" s="105">
        <f t="shared" si="1"/>
        <v>142916</v>
      </c>
      <c r="I30" s="105">
        <f t="shared" si="1"/>
        <v>43272220</v>
      </c>
      <c r="K30" s="106"/>
    </row>
    <row r="31" spans="3:9" ht="13.5" thickTop="1">
      <c r="C31" s="107"/>
      <c r="D31" s="108"/>
      <c r="E31" s="108"/>
      <c r="F31" s="108"/>
      <c r="G31" s="108"/>
      <c r="H31" s="83"/>
      <c r="I31" s="108"/>
    </row>
    <row r="33" ht="11.25">
      <c r="A33" s="22" t="s">
        <v>151</v>
      </c>
    </row>
    <row r="34" ht="11.25">
      <c r="A34" s="22" t="s">
        <v>152</v>
      </c>
    </row>
    <row r="35" ht="11.25">
      <c r="A35" s="10"/>
    </row>
  </sheetData>
  <printOptions horizontalCentered="1"/>
  <pageMargins left="0.17" right="0.18" top="1" bottom="1" header="0.5" footer="0.5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workbookViewId="0" topLeftCell="A13">
      <selection activeCell="C48" sqref="C48"/>
    </sheetView>
  </sheetViews>
  <sheetFormatPr defaultColWidth="9.140625" defaultRowHeight="12" customHeight="1"/>
  <cols>
    <col min="1" max="1" width="5.00390625" style="11" customWidth="1"/>
    <col min="2" max="2" width="40.140625" style="11" customWidth="1"/>
    <col min="3" max="3" width="16.140625" style="11" customWidth="1"/>
    <col min="4" max="4" width="5.28125" style="11" customWidth="1"/>
    <col min="5" max="5" width="13.8515625" style="11" customWidth="1"/>
    <col min="6" max="16384" width="9.140625" style="11" customWidth="1"/>
  </cols>
  <sheetData>
    <row r="1" spans="1:9" ht="12" customHeight="1">
      <c r="A1" s="119"/>
      <c r="B1" s="27"/>
      <c r="C1" s="27" t="s">
        <v>16</v>
      </c>
      <c r="D1" s="27"/>
      <c r="E1" s="27"/>
      <c r="F1" s="29"/>
      <c r="G1" s="29"/>
      <c r="H1" s="29"/>
      <c r="I1" s="29"/>
    </row>
    <row r="2" spans="1:9" ht="12" customHeight="1">
      <c r="A2" s="119"/>
      <c r="B2" s="27"/>
      <c r="C2" s="27" t="s">
        <v>68</v>
      </c>
      <c r="D2" s="27"/>
      <c r="E2" s="27"/>
      <c r="F2" s="29"/>
      <c r="G2" s="29"/>
      <c r="H2" s="29"/>
      <c r="I2" s="29"/>
    </row>
    <row r="3" spans="1:9" ht="12" customHeight="1">
      <c r="A3" s="119"/>
      <c r="B3" s="27"/>
      <c r="C3" s="27" t="s">
        <v>69</v>
      </c>
      <c r="D3" s="27"/>
      <c r="E3" s="27"/>
      <c r="F3" s="29"/>
      <c r="G3" s="29"/>
      <c r="H3" s="29"/>
      <c r="I3" s="29"/>
    </row>
    <row r="4" spans="1:9" ht="12" customHeight="1">
      <c r="A4" s="27"/>
      <c r="B4" s="27"/>
      <c r="C4" s="27"/>
      <c r="D4" s="27"/>
      <c r="E4" s="27"/>
      <c r="F4" s="24"/>
      <c r="G4" s="24"/>
      <c r="H4" s="24"/>
      <c r="I4" s="24"/>
    </row>
    <row r="5" spans="1:9" ht="12" customHeight="1">
      <c r="A5" s="24"/>
      <c r="B5" s="25"/>
      <c r="C5" s="26"/>
      <c r="D5" s="24"/>
      <c r="E5" s="27" t="s">
        <v>71</v>
      </c>
      <c r="F5" s="24"/>
      <c r="G5" s="24"/>
      <c r="H5" s="24"/>
      <c r="I5" s="24"/>
    </row>
    <row r="6" spans="1:9" ht="12" customHeight="1">
      <c r="A6" s="24"/>
      <c r="B6" s="24"/>
      <c r="C6" s="27" t="s">
        <v>47</v>
      </c>
      <c r="D6" s="24"/>
      <c r="E6" s="27" t="s">
        <v>72</v>
      </c>
      <c r="F6" s="24"/>
      <c r="G6" s="24"/>
      <c r="H6" s="24"/>
      <c r="I6" s="24"/>
    </row>
    <row r="7" spans="1:9" ht="12" customHeight="1">
      <c r="A7" s="24"/>
      <c r="B7" s="26"/>
      <c r="C7" s="27" t="s">
        <v>9</v>
      </c>
      <c r="D7" s="24"/>
      <c r="E7" s="27" t="s">
        <v>9</v>
      </c>
      <c r="F7" s="24"/>
      <c r="G7" s="24"/>
      <c r="H7" s="24"/>
      <c r="I7" s="24"/>
    </row>
    <row r="8" spans="1:9" ht="12" customHeight="1">
      <c r="A8" s="24"/>
      <c r="B8" s="27"/>
      <c r="C8" s="27" t="s">
        <v>70</v>
      </c>
      <c r="D8" s="24"/>
      <c r="E8" s="27" t="s">
        <v>73</v>
      </c>
      <c r="F8" s="24"/>
      <c r="G8" s="24"/>
      <c r="H8" s="24"/>
      <c r="I8" s="24"/>
    </row>
    <row r="9" spans="1:9" ht="12" customHeight="1" thickBot="1">
      <c r="A9" s="24"/>
      <c r="B9" s="26"/>
      <c r="C9" s="28" t="s">
        <v>8</v>
      </c>
      <c r="D9" s="24"/>
      <c r="E9" s="28" t="s">
        <v>8</v>
      </c>
      <c r="F9" s="24"/>
      <c r="G9" s="24"/>
      <c r="H9" s="24"/>
      <c r="I9" s="24"/>
    </row>
    <row r="10" spans="1:9" ht="12" customHeight="1">
      <c r="A10" s="24"/>
      <c r="B10" s="24"/>
      <c r="C10" s="24"/>
      <c r="D10" s="24"/>
      <c r="E10" s="29"/>
      <c r="F10" s="24"/>
      <c r="G10" s="24"/>
      <c r="H10" s="24"/>
      <c r="I10" s="24"/>
    </row>
    <row r="11" spans="1:9" ht="12" customHeight="1">
      <c r="A11" s="30" t="s">
        <v>17</v>
      </c>
      <c r="B11" s="31"/>
      <c r="C11" s="32"/>
      <c r="D11" s="24"/>
      <c r="E11" s="29"/>
      <c r="F11" s="24"/>
      <c r="G11" s="24"/>
      <c r="H11" s="24"/>
      <c r="I11" s="24"/>
    </row>
    <row r="12" spans="1:9" ht="12" customHeight="1">
      <c r="A12" s="31"/>
      <c r="B12" s="31"/>
      <c r="C12" s="32"/>
      <c r="D12" s="24"/>
      <c r="E12" s="29"/>
      <c r="F12" s="24"/>
      <c r="G12" s="24"/>
      <c r="H12" s="24"/>
      <c r="I12" s="24"/>
    </row>
    <row r="13" spans="1:9" ht="12" customHeight="1">
      <c r="A13" s="33"/>
      <c r="B13" s="31" t="s">
        <v>18</v>
      </c>
      <c r="C13" s="32">
        <v>339954</v>
      </c>
      <c r="D13" s="24"/>
      <c r="E13" s="46">
        <v>942310</v>
      </c>
      <c r="F13" s="24"/>
      <c r="G13" s="24"/>
      <c r="H13" s="24"/>
      <c r="I13" s="24"/>
    </row>
    <row r="14" spans="1:9" ht="12" customHeight="1">
      <c r="A14" s="31"/>
      <c r="B14" s="31"/>
      <c r="C14" s="32"/>
      <c r="D14" s="24"/>
      <c r="E14" s="29"/>
      <c r="F14" s="24"/>
      <c r="G14" s="24"/>
      <c r="H14" s="24"/>
      <c r="I14" s="24"/>
    </row>
    <row r="15" spans="1:9" ht="12" customHeight="1">
      <c r="A15" s="34" t="s">
        <v>19</v>
      </c>
      <c r="B15" s="31"/>
      <c r="C15" s="32"/>
      <c r="D15" s="24"/>
      <c r="E15" s="29"/>
      <c r="F15" s="24"/>
      <c r="G15" s="24"/>
      <c r="H15" s="24"/>
      <c r="I15" s="24"/>
    </row>
    <row r="16" spans="1:9" ht="12" customHeight="1">
      <c r="A16" s="31"/>
      <c r="B16" s="35" t="s">
        <v>20</v>
      </c>
      <c r="C16" s="32">
        <v>110425</v>
      </c>
      <c r="D16" s="24"/>
      <c r="E16" s="32">
        <v>100377</v>
      </c>
      <c r="F16" s="24"/>
      <c r="G16" s="24"/>
      <c r="H16" s="24"/>
      <c r="I16" s="24"/>
    </row>
    <row r="17" spans="1:9" ht="12" customHeight="1">
      <c r="A17" s="31"/>
      <c r="B17" s="35" t="s">
        <v>21</v>
      </c>
      <c r="C17" s="32">
        <v>81732</v>
      </c>
      <c r="D17" s="24"/>
      <c r="E17" s="32">
        <v>0</v>
      </c>
      <c r="F17" s="24"/>
      <c r="G17" s="24"/>
      <c r="H17" s="24"/>
      <c r="I17" s="24"/>
    </row>
    <row r="18" spans="1:9" ht="12" customHeight="1">
      <c r="A18" s="31"/>
      <c r="B18" s="35" t="s">
        <v>22</v>
      </c>
      <c r="C18" s="32">
        <v>0</v>
      </c>
      <c r="D18" s="24"/>
      <c r="E18" s="32">
        <v>57871</v>
      </c>
      <c r="F18" s="24"/>
      <c r="G18" s="24"/>
      <c r="H18" s="24"/>
      <c r="I18" s="24"/>
    </row>
    <row r="19" spans="1:9" ht="12" customHeight="1">
      <c r="A19" s="31"/>
      <c r="B19" s="35" t="s">
        <v>23</v>
      </c>
      <c r="C19" s="32">
        <v>4385</v>
      </c>
      <c r="D19" s="24"/>
      <c r="E19" s="32">
        <v>4168</v>
      </c>
      <c r="F19" s="24"/>
      <c r="G19" s="24"/>
      <c r="H19" s="24"/>
      <c r="I19" s="24"/>
    </row>
    <row r="20" spans="1:9" ht="12" customHeight="1">
      <c r="A20" s="31"/>
      <c r="B20" s="35" t="s">
        <v>24</v>
      </c>
      <c r="C20" s="32">
        <v>-163148</v>
      </c>
      <c r="D20" s="24"/>
      <c r="E20" s="32">
        <v>-102325</v>
      </c>
      <c r="F20" s="24"/>
      <c r="G20" s="24"/>
      <c r="H20" s="24"/>
      <c r="I20" s="24"/>
    </row>
    <row r="21" spans="1:9" ht="12" customHeight="1">
      <c r="A21" s="31"/>
      <c r="B21" s="31"/>
      <c r="C21" s="32"/>
      <c r="D21" s="24"/>
      <c r="E21" s="29"/>
      <c r="F21" s="24"/>
      <c r="G21" s="24"/>
      <c r="H21" s="24"/>
      <c r="I21" s="24"/>
    </row>
    <row r="22" spans="1:9" ht="12" customHeight="1">
      <c r="A22" s="34" t="s">
        <v>25</v>
      </c>
      <c r="B22" s="31"/>
      <c r="C22" s="36">
        <f>SUM(C13:C21)</f>
        <v>373348</v>
      </c>
      <c r="D22" s="24"/>
      <c r="E22" s="36">
        <f>SUM(E13:E21)</f>
        <v>1002401</v>
      </c>
      <c r="F22" s="24"/>
      <c r="G22" s="24"/>
      <c r="H22" s="24"/>
      <c r="I22" s="24"/>
    </row>
    <row r="23" spans="1:9" ht="12" customHeight="1">
      <c r="A23" s="34"/>
      <c r="B23" s="31"/>
      <c r="C23" s="32"/>
      <c r="D23" s="24"/>
      <c r="E23" s="29"/>
      <c r="F23" s="24"/>
      <c r="G23" s="24"/>
      <c r="H23" s="24"/>
      <c r="I23" s="24"/>
    </row>
    <row r="24" spans="1:9" ht="12" customHeight="1">
      <c r="A24" s="31" t="s">
        <v>26</v>
      </c>
      <c r="B24" s="31"/>
      <c r="C24" s="32"/>
      <c r="D24" s="24"/>
      <c r="E24" s="29"/>
      <c r="F24" s="24"/>
      <c r="G24" s="24"/>
      <c r="H24" s="24"/>
      <c r="I24" s="24"/>
    </row>
    <row r="25" spans="1:9" ht="12" customHeight="1">
      <c r="A25" s="31"/>
      <c r="B25" s="24"/>
      <c r="C25" s="32"/>
      <c r="D25" s="24"/>
      <c r="E25" s="29"/>
      <c r="F25" s="24"/>
      <c r="G25" s="24"/>
      <c r="H25" s="24"/>
      <c r="I25" s="24"/>
    </row>
    <row r="26" spans="1:9" ht="12" customHeight="1">
      <c r="A26" s="31"/>
      <c r="B26" s="31" t="s">
        <v>10</v>
      </c>
      <c r="C26" s="32">
        <v>-352217</v>
      </c>
      <c r="D26" s="24"/>
      <c r="E26" s="32">
        <v>-725493</v>
      </c>
      <c r="F26" s="24"/>
      <c r="G26" s="24"/>
      <c r="H26" s="24"/>
      <c r="I26" s="24"/>
    </row>
    <row r="27" spans="1:9" ht="12" customHeight="1">
      <c r="A27" s="31"/>
      <c r="B27" s="31" t="s">
        <v>11</v>
      </c>
      <c r="C27" s="32">
        <v>-1207517</v>
      </c>
      <c r="D27" s="24"/>
      <c r="E27" s="32">
        <v>-710950</v>
      </c>
      <c r="F27" s="24"/>
      <c r="G27" s="24"/>
      <c r="H27" s="24"/>
      <c r="I27" s="24"/>
    </row>
    <row r="28" spans="1:9" ht="12" customHeight="1">
      <c r="A28" s="31"/>
      <c r="B28" s="31" t="s">
        <v>14</v>
      </c>
      <c r="C28" s="32">
        <v>203672</v>
      </c>
      <c r="D28" s="24"/>
      <c r="E28" s="32">
        <v>-154927</v>
      </c>
      <c r="F28" s="24"/>
      <c r="G28" s="24"/>
      <c r="H28" s="24"/>
      <c r="I28" s="24"/>
    </row>
    <row r="29" spans="1:9" ht="12" customHeight="1">
      <c r="A29" s="31"/>
      <c r="B29" s="31"/>
      <c r="C29" s="32"/>
      <c r="D29" s="24"/>
      <c r="E29" s="29"/>
      <c r="F29" s="24"/>
      <c r="G29" s="24"/>
      <c r="H29" s="24"/>
      <c r="I29" s="24"/>
    </row>
    <row r="30" spans="1:9" ht="12" customHeight="1">
      <c r="A30" s="31"/>
      <c r="B30" s="31"/>
      <c r="C30" s="32"/>
      <c r="D30" s="24"/>
      <c r="E30" s="29"/>
      <c r="F30" s="24"/>
      <c r="G30" s="24"/>
      <c r="H30" s="24"/>
      <c r="I30" s="24"/>
    </row>
    <row r="31" spans="1:9" ht="12" customHeight="1">
      <c r="A31" s="34" t="s">
        <v>27</v>
      </c>
      <c r="B31" s="31"/>
      <c r="C31" s="36">
        <f>SUM(C22:C29)</f>
        <v>-982714</v>
      </c>
      <c r="D31" s="24"/>
      <c r="E31" s="36">
        <f>SUM(E22:E29)</f>
        <v>-588969</v>
      </c>
      <c r="F31" s="24"/>
      <c r="G31" s="24"/>
      <c r="H31" s="24"/>
      <c r="I31" s="24"/>
    </row>
    <row r="32" spans="1:9" ht="12" customHeight="1">
      <c r="A32" s="34"/>
      <c r="B32" s="31"/>
      <c r="C32" s="32"/>
      <c r="D32" s="24"/>
      <c r="E32" s="29"/>
      <c r="F32" s="24"/>
      <c r="G32" s="24"/>
      <c r="H32" s="24"/>
      <c r="I32" s="24"/>
    </row>
    <row r="33" spans="1:9" ht="12" customHeight="1">
      <c r="A33" s="31"/>
      <c r="B33" s="31" t="s">
        <v>28</v>
      </c>
      <c r="C33" s="32">
        <v>-4385</v>
      </c>
      <c r="D33" s="24"/>
      <c r="E33" s="32">
        <v>-4168</v>
      </c>
      <c r="F33" s="24"/>
      <c r="G33" s="24"/>
      <c r="H33" s="24"/>
      <c r="I33" s="24"/>
    </row>
    <row r="34" spans="1:9" ht="12" customHeight="1">
      <c r="A34" s="31"/>
      <c r="B34" s="31" t="s">
        <v>29</v>
      </c>
      <c r="C34" s="32">
        <v>163148</v>
      </c>
      <c r="D34" s="24"/>
      <c r="E34" s="32">
        <v>102325</v>
      </c>
      <c r="F34" s="24"/>
      <c r="G34" s="24"/>
      <c r="H34" s="24"/>
      <c r="I34" s="24"/>
    </row>
    <row r="35" spans="1:9" ht="12" customHeight="1">
      <c r="A35" s="31"/>
      <c r="B35" s="31" t="s">
        <v>48</v>
      </c>
      <c r="C35" s="32">
        <v>-1228</v>
      </c>
      <c r="D35" s="24"/>
      <c r="E35" s="32">
        <v>-51291</v>
      </c>
      <c r="F35" s="24"/>
      <c r="G35" s="24"/>
      <c r="H35" s="24"/>
      <c r="I35" s="24"/>
    </row>
    <row r="36" spans="1:9" ht="12" customHeight="1">
      <c r="A36" s="31"/>
      <c r="B36" s="31"/>
      <c r="C36" s="32"/>
      <c r="D36" s="24"/>
      <c r="E36" s="29"/>
      <c r="F36" s="24"/>
      <c r="G36" s="24"/>
      <c r="H36" s="24"/>
      <c r="I36" s="24"/>
    </row>
    <row r="37" spans="1:9" ht="12" customHeight="1">
      <c r="A37" s="34" t="s">
        <v>30</v>
      </c>
      <c r="B37" s="31"/>
      <c r="C37" s="37">
        <f>SUM(C31:C36)</f>
        <v>-825179</v>
      </c>
      <c r="D37" s="24"/>
      <c r="E37" s="37">
        <f>SUM(E31:E36)</f>
        <v>-542103</v>
      </c>
      <c r="F37" s="24"/>
      <c r="G37" s="24"/>
      <c r="H37" s="24"/>
      <c r="I37" s="24"/>
    </row>
    <row r="38" spans="1:9" ht="12" customHeight="1">
      <c r="A38" s="34"/>
      <c r="B38" s="31"/>
      <c r="C38" s="32"/>
      <c r="D38" s="24"/>
      <c r="E38" s="29"/>
      <c r="F38" s="24"/>
      <c r="G38" s="24"/>
      <c r="H38" s="24"/>
      <c r="I38" s="24"/>
    </row>
    <row r="39" spans="1:9" ht="12" customHeight="1">
      <c r="A39" s="31"/>
      <c r="B39" s="31"/>
      <c r="C39" s="32"/>
      <c r="D39" s="24"/>
      <c r="E39" s="29"/>
      <c r="F39" s="24"/>
      <c r="G39" s="24"/>
      <c r="H39" s="24"/>
      <c r="I39" s="24"/>
    </row>
    <row r="40" spans="1:9" ht="12" customHeight="1">
      <c r="A40" s="30" t="s">
        <v>31</v>
      </c>
      <c r="B40" s="31"/>
      <c r="C40" s="32"/>
      <c r="D40" s="24"/>
      <c r="E40" s="29"/>
      <c r="F40" s="24"/>
      <c r="G40" s="24"/>
      <c r="H40" s="24"/>
      <c r="I40" s="24"/>
    </row>
    <row r="41" spans="1:9" ht="12" customHeight="1">
      <c r="A41" s="30"/>
      <c r="B41" s="31"/>
      <c r="C41" s="32"/>
      <c r="D41" s="24"/>
      <c r="E41" s="29"/>
      <c r="F41" s="24"/>
      <c r="G41" s="24"/>
      <c r="H41" s="24"/>
      <c r="I41" s="24"/>
    </row>
    <row r="42" spans="1:9" ht="12" customHeight="1">
      <c r="A42" s="30"/>
      <c r="B42" s="24" t="s">
        <v>32</v>
      </c>
      <c r="C42" s="38">
        <v>-25724</v>
      </c>
      <c r="D42" s="24"/>
      <c r="E42" s="38">
        <v>-24955</v>
      </c>
      <c r="F42" s="24"/>
      <c r="G42" s="24"/>
      <c r="H42" s="24"/>
      <c r="I42" s="24"/>
    </row>
    <row r="43" spans="1:9" ht="12" customHeight="1">
      <c r="A43" s="32"/>
      <c r="B43" s="31" t="s">
        <v>33</v>
      </c>
      <c r="C43" s="32">
        <v>-88561</v>
      </c>
      <c r="D43" s="24"/>
      <c r="E43" s="38">
        <v>-155356</v>
      </c>
      <c r="F43" s="24"/>
      <c r="G43" s="24"/>
      <c r="H43" s="24"/>
      <c r="I43" s="24"/>
    </row>
    <row r="44" spans="1:9" ht="12" customHeight="1">
      <c r="A44" s="31"/>
      <c r="B44" s="33" t="s">
        <v>34</v>
      </c>
      <c r="C44" s="32">
        <v>-867313</v>
      </c>
      <c r="D44" s="24"/>
      <c r="E44" s="38">
        <v>-755097</v>
      </c>
      <c r="F44" s="24"/>
      <c r="G44" s="24"/>
      <c r="H44" s="24"/>
      <c r="I44" s="24"/>
    </row>
    <row r="45" spans="1:9" ht="12" customHeight="1">
      <c r="A45" s="31"/>
      <c r="B45" s="31"/>
      <c r="C45" s="32"/>
      <c r="D45" s="24"/>
      <c r="E45" s="29"/>
      <c r="F45" s="24"/>
      <c r="G45" s="24"/>
      <c r="H45" s="24"/>
      <c r="I45" s="24"/>
    </row>
    <row r="46" spans="1:9" ht="12" customHeight="1">
      <c r="A46" s="34" t="s">
        <v>35</v>
      </c>
      <c r="B46" s="31"/>
      <c r="C46" s="37">
        <f>SUM(C42:C45)</f>
        <v>-981598</v>
      </c>
      <c r="D46" s="24"/>
      <c r="E46" s="37">
        <f>SUM(E42:E45)</f>
        <v>-935408</v>
      </c>
      <c r="F46" s="24"/>
      <c r="G46" s="24"/>
      <c r="H46" s="24"/>
      <c r="I46" s="24"/>
    </row>
    <row r="47" spans="1:9" ht="12" customHeight="1">
      <c r="A47" s="34"/>
      <c r="B47" s="31"/>
      <c r="C47" s="32"/>
      <c r="D47" s="24"/>
      <c r="E47" s="29"/>
      <c r="F47" s="24"/>
      <c r="G47" s="24"/>
      <c r="H47" s="24"/>
      <c r="I47" s="24"/>
    </row>
    <row r="48" spans="1:9" ht="12" customHeight="1">
      <c r="A48" s="31"/>
      <c r="B48" s="31"/>
      <c r="C48" s="32"/>
      <c r="D48" s="24"/>
      <c r="E48" s="29"/>
      <c r="F48" s="24"/>
      <c r="G48" s="24"/>
      <c r="H48" s="24"/>
      <c r="I48" s="24"/>
    </row>
    <row r="49" spans="1:9" ht="12" customHeight="1">
      <c r="A49" s="31"/>
      <c r="B49" s="31"/>
      <c r="C49" s="32"/>
      <c r="D49" s="24"/>
      <c r="E49" s="29"/>
      <c r="F49" s="24"/>
      <c r="G49" s="24"/>
      <c r="H49" s="24"/>
      <c r="I49" s="24"/>
    </row>
    <row r="50" spans="1:9" ht="12" customHeight="1">
      <c r="A50" s="31" t="s">
        <v>36</v>
      </c>
      <c r="B50" s="24"/>
      <c r="C50" s="32">
        <f>C37+C46</f>
        <v>-1806777</v>
      </c>
      <c r="D50" s="24"/>
      <c r="E50" s="32">
        <v>-1477511</v>
      </c>
      <c r="F50" s="24"/>
      <c r="G50" s="24"/>
      <c r="H50" s="24"/>
      <c r="I50" s="24"/>
    </row>
    <row r="51" spans="1:9" ht="12" customHeight="1">
      <c r="A51" s="31"/>
      <c r="B51" s="31" t="s">
        <v>74</v>
      </c>
      <c r="C51" s="33">
        <v>11005512</v>
      </c>
      <c r="D51" s="24"/>
      <c r="E51" s="45">
        <v>20043334</v>
      </c>
      <c r="F51" s="24"/>
      <c r="G51" s="24"/>
      <c r="H51" s="24"/>
      <c r="I51" s="24"/>
    </row>
    <row r="52" spans="1:9" ht="12" customHeight="1">
      <c r="A52" s="30"/>
      <c r="B52" s="31"/>
      <c r="C52" s="32"/>
      <c r="D52" s="24"/>
      <c r="E52" s="29"/>
      <c r="F52" s="24"/>
      <c r="G52" s="24"/>
      <c r="H52" s="24"/>
      <c r="I52" s="24"/>
    </row>
    <row r="53" spans="1:9" ht="12" customHeight="1" thickBot="1">
      <c r="A53" s="31"/>
      <c r="B53" s="31" t="s">
        <v>156</v>
      </c>
      <c r="C53" s="39">
        <f>SUM(C50:C52)</f>
        <v>9198735</v>
      </c>
      <c r="D53" s="24"/>
      <c r="E53" s="39">
        <f>SUM(E50:E52)</f>
        <v>18565823</v>
      </c>
      <c r="F53" s="24"/>
      <c r="G53" s="24"/>
      <c r="H53" s="24"/>
      <c r="I53" s="24"/>
    </row>
    <row r="54" spans="1:9" ht="12" customHeight="1" thickTop="1">
      <c r="A54" s="31"/>
      <c r="B54" s="31"/>
      <c r="C54" s="32"/>
      <c r="D54" s="24"/>
      <c r="E54" s="29"/>
      <c r="F54" s="24"/>
      <c r="G54" s="24"/>
      <c r="H54" s="24"/>
      <c r="I54" s="24"/>
    </row>
    <row r="55" spans="1:9" ht="12" customHeight="1">
      <c r="A55" s="31"/>
      <c r="B55" s="33"/>
      <c r="C55" s="40"/>
      <c r="D55" s="24"/>
      <c r="E55" s="29"/>
      <c r="F55" s="24"/>
      <c r="G55" s="24"/>
      <c r="H55" s="24"/>
      <c r="I55" s="24"/>
    </row>
    <row r="56" spans="1:9" ht="12" customHeight="1">
      <c r="A56" s="31"/>
      <c r="B56" s="31" t="s">
        <v>37</v>
      </c>
      <c r="C56" s="41"/>
      <c r="D56" s="24"/>
      <c r="E56" s="29"/>
      <c r="F56" s="24"/>
      <c r="G56" s="24"/>
      <c r="H56" s="24"/>
      <c r="I56" s="24"/>
    </row>
    <row r="57" spans="1:9" ht="12" customHeight="1">
      <c r="A57" s="31"/>
      <c r="B57" s="31" t="s">
        <v>38</v>
      </c>
      <c r="C57" s="32">
        <v>7181195</v>
      </c>
      <c r="D57" s="24"/>
      <c r="E57" s="45">
        <v>17198300</v>
      </c>
      <c r="F57" s="24"/>
      <c r="G57" s="24"/>
      <c r="H57" s="24"/>
      <c r="I57" s="24"/>
    </row>
    <row r="58" spans="1:9" ht="12" customHeight="1">
      <c r="A58" s="31"/>
      <c r="B58" s="31" t="s">
        <v>39</v>
      </c>
      <c r="C58" s="32">
        <v>2017540</v>
      </c>
      <c r="D58" s="24"/>
      <c r="E58" s="45">
        <v>1367523</v>
      </c>
      <c r="F58" s="24"/>
      <c r="G58" s="24"/>
      <c r="H58" s="24"/>
      <c r="I58" s="24"/>
    </row>
    <row r="59" spans="1:9" ht="12.75" customHeight="1" thickBot="1">
      <c r="A59" s="31"/>
      <c r="B59" s="31"/>
      <c r="C59" s="39">
        <f>SUM(C57:C58)</f>
        <v>9198735</v>
      </c>
      <c r="D59" s="24"/>
      <c r="E59" s="39">
        <f>SUM(E57:E58)</f>
        <v>18565823</v>
      </c>
      <c r="F59" s="24"/>
      <c r="G59" s="24"/>
      <c r="H59" s="24"/>
      <c r="I59" s="24"/>
    </row>
    <row r="60" spans="1:9" ht="12" customHeight="1" thickTop="1">
      <c r="A60" s="31"/>
      <c r="B60" s="31"/>
      <c r="C60" s="42"/>
      <c r="D60" s="24"/>
      <c r="E60" s="26"/>
      <c r="F60" s="24"/>
      <c r="G60" s="24"/>
      <c r="H60" s="24"/>
      <c r="I60" s="24"/>
    </row>
    <row r="61" spans="1:9" ht="12" customHeight="1" hidden="1">
      <c r="A61" s="31"/>
      <c r="B61" s="31" t="s">
        <v>40</v>
      </c>
      <c r="C61" s="42">
        <f>C53-C59</f>
        <v>0</v>
      </c>
      <c r="D61" s="24"/>
      <c r="E61" s="42">
        <f>E53-E59</f>
        <v>0</v>
      </c>
      <c r="F61" s="24"/>
      <c r="G61" s="24"/>
      <c r="H61" s="24"/>
      <c r="I61" s="24"/>
    </row>
    <row r="62" spans="1:9" ht="34.5" customHeight="1">
      <c r="A62" s="24"/>
      <c r="B62" s="86" t="s">
        <v>153</v>
      </c>
      <c r="C62" s="86"/>
      <c r="D62" s="86"/>
      <c r="E62" s="118"/>
      <c r="F62" s="86"/>
      <c r="G62" s="24"/>
      <c r="H62" s="24"/>
      <c r="I62" s="24"/>
    </row>
    <row r="63" spans="1:9" ht="12" customHeight="1">
      <c r="A63" s="24"/>
      <c r="B63" s="86" t="s">
        <v>154</v>
      </c>
      <c r="C63" s="86"/>
      <c r="D63" s="86"/>
      <c r="E63" s="118"/>
      <c r="F63" s="86"/>
      <c r="G63" s="24"/>
      <c r="H63" s="24"/>
      <c r="I63" s="24"/>
    </row>
    <row r="64" spans="1:9" ht="15" customHeight="1">
      <c r="A64" s="24"/>
      <c r="B64" s="86" t="s">
        <v>155</v>
      </c>
      <c r="C64" s="86"/>
      <c r="D64" s="86"/>
      <c r="E64" s="118"/>
      <c r="F64" s="86"/>
      <c r="G64" s="24"/>
      <c r="H64" s="24"/>
      <c r="I64" s="24"/>
    </row>
    <row r="65" spans="1:9" ht="12" customHeight="1">
      <c r="A65" s="24"/>
      <c r="B65" s="49"/>
      <c r="C65" s="43"/>
      <c r="D65" s="43"/>
      <c r="E65" s="43"/>
      <c r="F65" s="49"/>
      <c r="G65" s="24"/>
      <c r="H65" s="24"/>
      <c r="I65" s="24"/>
    </row>
    <row r="66" spans="1:9" ht="12" customHeight="1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2" customHeight="1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12" customHeight="1">
      <c r="A68" s="32"/>
      <c r="B68" s="24"/>
      <c r="C68" s="44"/>
      <c r="D68" s="24"/>
      <c r="E68" s="24"/>
      <c r="F68" s="24"/>
      <c r="G68" s="24"/>
      <c r="H68" s="24"/>
      <c r="I68" s="24"/>
    </row>
    <row r="69" spans="1:9" ht="12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2" customHeight="1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2" customHeight="1">
      <c r="A71" s="24"/>
      <c r="B71" s="24"/>
      <c r="C71" s="24"/>
      <c r="D71" s="24"/>
      <c r="E71" s="24"/>
      <c r="F71" s="24"/>
      <c r="G71" s="24"/>
      <c r="H71" s="24"/>
      <c r="I71" s="24"/>
    </row>
  </sheetData>
  <printOptions horizontalCentered="1"/>
  <pageMargins left="0.18" right="0.2" top="0.35" bottom="0.27" header="0.17" footer="0.17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50</v>
      </c>
      <c r="B1" t="s">
        <v>51</v>
      </c>
    </row>
    <row r="2" spans="1:2" ht="12.75">
      <c r="A2" t="s">
        <v>52</v>
      </c>
      <c r="B2" t="s">
        <v>53</v>
      </c>
    </row>
    <row r="3" spans="1:2" ht="12.75">
      <c r="A3" t="s">
        <v>54</v>
      </c>
      <c r="B3" t="s">
        <v>55</v>
      </c>
    </row>
    <row r="4" spans="1:2" ht="12.75">
      <c r="A4" t="s">
        <v>56</v>
      </c>
      <c r="B4" t="s">
        <v>57</v>
      </c>
    </row>
    <row r="5" spans="1:2" ht="12.75">
      <c r="A5" t="s">
        <v>58</v>
      </c>
      <c r="B5" t="s">
        <v>59</v>
      </c>
    </row>
    <row r="6" spans="1:2" ht="12.75">
      <c r="A6" t="s">
        <v>60</v>
      </c>
      <c r="B6" t="s">
        <v>61</v>
      </c>
    </row>
    <row r="7" spans="1:2" ht="12.75">
      <c r="A7" t="s">
        <v>62</v>
      </c>
      <c r="B7" t="s">
        <v>63</v>
      </c>
    </row>
    <row r="8" spans="1:2" ht="12.75">
      <c r="A8" t="s">
        <v>64</v>
      </c>
      <c r="B8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MsTan</dc:creator>
  <cp:keywords/>
  <dc:description/>
  <cp:lastModifiedBy>K &amp; N Kenanga Bhd K &amp; N Kenan</cp:lastModifiedBy>
  <cp:lastPrinted>2006-05-29T04:08:55Z</cp:lastPrinted>
  <dcterms:created xsi:type="dcterms:W3CDTF">2004-11-23T13:42:02Z</dcterms:created>
  <dcterms:modified xsi:type="dcterms:W3CDTF">2006-05-29T10:11:27Z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