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<sst xmlns="http://schemas.openxmlformats.org/spreadsheetml/2006/main" count="164" uniqueCount="121">
  <si>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</si>
  <si>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</si>
  <si>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</si>
  <si>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</si>
  <si>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</si>
  <si>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</si>
  <si>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</si>
  <si>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</si>
  <si>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</si>
  <si>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</si>
  <si>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</si>
  <si>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</si>
  <si>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</si>
  <si>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</si>
  <si>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</si>
  <si>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</si>
  <si>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</si>
  <si>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</si>
  <si>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</si>
  <si>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</si>
  <si>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</si>
  <si>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</si>
  <si>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 xml:space="preserve">  - Basic</t>
  </si>
  <si>
    <t xml:space="preserve">  - Diluted</t>
  </si>
  <si>
    <t>Share</t>
  </si>
  <si>
    <t>Capital</t>
  </si>
  <si>
    <t>Premium</t>
  </si>
  <si>
    <t>Consolidation</t>
  </si>
  <si>
    <t>Retained</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</si>
  <si>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</si>
  <si>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</si>
  <si>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</si>
  <si>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</si>
  <si>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</si>
  <si>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</si>
  <si>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</si>
  <si>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</si>
  <si>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</si>
  <si>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</si>
  <si>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</si>
  <si>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</si>
  <si>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</si>
  <si>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</si>
  <si>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</si>
  <si>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</si>
  <si>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 xml:space="preserve">  Interest received</t>
  </si>
  <si>
    <t>As at</t>
  </si>
  <si>
    <t>CONDENSED CONSOLIDATED INCOME STATEMENTS</t>
  </si>
  <si>
    <t>CONDENSED CONSOLIDATED CASH FLOW STATEMENT</t>
  </si>
  <si>
    <t>CONDENSED CONSOLIDATED BALANCE SHEET</t>
  </si>
  <si>
    <t>CONDENSED CONSOLIDATED STATEMENT OF CHANGES IN EQUITY</t>
  </si>
  <si>
    <t xml:space="preserve">Profit before tax </t>
  </si>
  <si>
    <t xml:space="preserve">  Proceeds from issuance of shares</t>
  </si>
  <si>
    <t>Balance as at January 1, 2006</t>
  </si>
  <si>
    <t>Net Cash Used In Investing Activities</t>
  </si>
  <si>
    <t>Cost of sales</t>
  </si>
  <si>
    <t>Gross profit</t>
  </si>
  <si>
    <t>Other income</t>
  </si>
  <si>
    <t>Other expenses</t>
  </si>
  <si>
    <t>Finance costs</t>
  </si>
  <si>
    <t>Effects of adopting:</t>
  </si>
  <si>
    <t xml:space="preserve">  FRS 3</t>
  </si>
  <si>
    <t>Interest paid</t>
  </si>
  <si>
    <t>Income tax refunded</t>
  </si>
  <si>
    <t>Income tax paid</t>
  </si>
  <si>
    <t>ASSETS</t>
  </si>
  <si>
    <t>Non-current assets</t>
  </si>
  <si>
    <t>Prepaid lease payments</t>
  </si>
  <si>
    <t>TOTAL ASSETS</t>
  </si>
  <si>
    <t>Non-current liabilities</t>
  </si>
  <si>
    <t>EQUITY AND LIABILITIES</t>
  </si>
  <si>
    <t>Inventories</t>
  </si>
  <si>
    <t>Trade receivables</t>
  </si>
  <si>
    <t>Other receivables and prepaid expenses</t>
  </si>
  <si>
    <t>Share capital</t>
  </si>
  <si>
    <t>Borrowings</t>
  </si>
  <si>
    <t>Deferred tax liabilities</t>
  </si>
  <si>
    <t>Trade payables</t>
  </si>
  <si>
    <t>Other payables and accrued expenses</t>
  </si>
  <si>
    <t>Tax liabilities</t>
  </si>
  <si>
    <t>Total liabilities</t>
  </si>
  <si>
    <t>TOTAL EQUITY AND LIABILITIES</t>
  </si>
  <si>
    <t>Total</t>
  </si>
  <si>
    <t xml:space="preserve">  FRS 108</t>
  </si>
  <si>
    <t>As previously stated</t>
  </si>
  <si>
    <t>Balance as at January 1, 2006 (restated)</t>
  </si>
  <si>
    <t>Prior year adjustment:</t>
  </si>
  <si>
    <t>Reserve on</t>
  </si>
  <si>
    <t>Issue of shares</t>
  </si>
  <si>
    <t>Share issue expenses</t>
  </si>
  <si>
    <t xml:space="preserve">  Share issue expenses paid</t>
  </si>
  <si>
    <t>Earnings per share (sen) attributable</t>
  </si>
  <si>
    <t>Earnings</t>
  </si>
  <si>
    <t>31/12/2006</t>
  </si>
  <si>
    <t xml:space="preserve">  Dividends paid</t>
  </si>
  <si>
    <t>The condensed consolidated income statements should be read in conjunction with the audited financial statements for the year ended December 31, 2006 and the accompanying explanatory notes attached to the interim financial statements.</t>
  </si>
  <si>
    <t>(Audited)</t>
  </si>
  <si>
    <t>Balance as at January 1, 2007</t>
  </si>
  <si>
    <t>Equity attributable to equity holders of the Company</t>
  </si>
  <si>
    <t>Share premium</t>
  </si>
  <si>
    <t>Net Assets per share (RM) attributable to equity holders of the Company</t>
  </si>
  <si>
    <t>Net profit for the period</t>
  </si>
  <si>
    <t>The condensed consolidated balance sheet should be read in conjunction with the audited financial statements for the year ended December 31, 2006 and the accompanying explanatory notes attached to the interim financial statements.</t>
  </si>
  <si>
    <t>The condensed consolidated statement of changes in equity should be read in conjunction with the audited financial statements for the year ended December 31, 2006 and the accompanying explanatory notes attached to the interim financial statements.</t>
  </si>
  <si>
    <t>The condensed consolidated cash flow statement should be read in conjunction with the audited  financial statements for the year ended December 31, 2006 and the accompanying explanatory notes attached to the interim financial statements.</t>
  </si>
  <si>
    <t>Retained earnings</t>
  </si>
  <si>
    <t>Net profit for the period attributable</t>
  </si>
  <si>
    <t>to equity holders of the Company</t>
  </si>
  <si>
    <t>Attributable to Equity Holders of the Company</t>
  </si>
  <si>
    <t>CASH AND CASH EQUIVALENTS AS AT BEGINNING OF PERIOD</t>
  </si>
  <si>
    <t>CASH AND CASH EQUIVALENTS AS AT END OF PERIOD</t>
  </si>
  <si>
    <t>FOR THE SIX-MONTH PERIOD ENDED JUNE 30, 2007</t>
  </si>
  <si>
    <t>30/06/2007</t>
  </si>
  <si>
    <t>AS AT JUNE 30, 2007</t>
  </si>
  <si>
    <t>Balance as at June 30, 2007</t>
  </si>
  <si>
    <t>Balance as at June 30, 2006</t>
  </si>
  <si>
    <t>30/06/2006</t>
  </si>
  <si>
    <t>Dividends</t>
  </si>
  <si>
    <t>Net Cash From/(Used In) Financing Activities</t>
  </si>
  <si>
    <t>NET INCREASE/(DECREASE) IN CASH AND CASH EQUIVALENTS</t>
  </si>
  <si>
    <t>Net Cash From Operating Activities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</si>
</sst>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164" fontId="4"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3" fillId="0" borderId="0" xfId="0" applyNumberFormat="1" applyFont="1" applyFill="1" applyAlignment="1">
      <alignment horizontal="center"/>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0" fontId="1" fillId="0" borderId="0" xfId="0" applyFont="1" applyFill="1" applyAlignment="1">
      <alignment/>
    </xf>
    <xf numFmtId="0" fontId="4" fillId="0" borderId="0" xfId="0" applyFont="1" applyFill="1" applyAlignment="1">
      <alignment wrapText="1"/>
    </xf>
    <xf numFmtId="41" fontId="1" fillId="0" borderId="8"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3" fontId="6" fillId="0" borderId="0" xfId="15" applyFont="1" applyFill="1" applyAlignment="1">
      <alignment/>
    </xf>
    <xf numFmtId="43" fontId="2" fillId="0" borderId="0" xfId="15" applyFont="1" applyFill="1" applyAlignment="1">
      <alignment/>
    </xf>
    <xf numFmtId="164" fontId="1" fillId="0" borderId="0" xfId="0" applyNumberFormat="1" applyFont="1" applyFill="1" applyBorder="1" applyAlignment="1">
      <alignment/>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1" fillId="0" borderId="0" xfId="0" applyFont="1" applyFill="1" applyAlignment="1">
      <alignment horizontal="center"/>
    </xf>
    <xf numFmtId="0" fontId="2" fillId="0" borderId="0" xfId="0" applyFont="1" applyFill="1" applyAlignment="1">
      <alignment horizontal="justify" wrapText="1"/>
    </xf>
    <xf numFmtId="0" fontId="2" fillId="0" borderId="0" xfId="0" applyFont="1" applyFill="1" applyAlignment="1">
      <alignment horizontal="center"/>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2</xdr:col>
      <xdr:colOff>323850</xdr:colOff>
      <xdr:row>8</xdr:row>
      <xdr:rowOff>95250</xdr:rowOff>
    </xdr:to>
    <xdr:sp>
      <xdr:nvSpPr>
        <xdr:cNvPr id="1" name="Line 1"/>
        <xdr:cNvSpPr>
          <a:spLocks/>
        </xdr:cNvSpPr>
      </xdr:nvSpPr>
      <xdr:spPr>
        <a:xfrm flipH="1">
          <a:off x="3476625" y="1381125"/>
          <a:ext cx="314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85725</xdr:rowOff>
    </xdr:from>
    <xdr:to>
      <xdr:col>5</xdr:col>
      <xdr:colOff>771525</xdr:colOff>
      <xdr:row>7</xdr:row>
      <xdr:rowOff>85725</xdr:rowOff>
    </xdr:to>
    <xdr:sp>
      <xdr:nvSpPr>
        <xdr:cNvPr id="2" name="Line 3"/>
        <xdr:cNvSpPr>
          <a:spLocks/>
        </xdr:cNvSpPr>
      </xdr:nvSpPr>
      <xdr:spPr>
        <a:xfrm>
          <a:off x="5991225" y="121920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xdr:row>
      <xdr:rowOff>76200</xdr:rowOff>
    </xdr:from>
    <xdr:to>
      <xdr:col>1</xdr:col>
      <xdr:colOff>790575</xdr:colOff>
      <xdr:row>7</xdr:row>
      <xdr:rowOff>76200</xdr:rowOff>
    </xdr:to>
    <xdr:sp>
      <xdr:nvSpPr>
        <xdr:cNvPr id="3" name="Line 4"/>
        <xdr:cNvSpPr>
          <a:spLocks/>
        </xdr:cNvSpPr>
      </xdr:nvSpPr>
      <xdr:spPr>
        <a:xfrm flipH="1">
          <a:off x="2676525" y="12096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8</xdr:row>
      <xdr:rowOff>85725</xdr:rowOff>
    </xdr:from>
    <xdr:to>
      <xdr:col>3</xdr:col>
      <xdr:colOff>762000</xdr:colOff>
      <xdr:row>8</xdr:row>
      <xdr:rowOff>85725</xdr:rowOff>
    </xdr:to>
    <xdr:sp>
      <xdr:nvSpPr>
        <xdr:cNvPr id="4" name="Line 5"/>
        <xdr:cNvSpPr>
          <a:spLocks/>
        </xdr:cNvSpPr>
      </xdr:nvSpPr>
      <xdr:spPr>
        <a:xfrm>
          <a:off x="4791075" y="13811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workbookViewId="0" topLeftCell="A1">
      <selection activeCell="B1" sqref="B1"/>
    </sheetView>
  </sheetViews>
  <sheetFormatPr defaultColWidth="9.140625" defaultRowHeight="12.75"/>
  <cols>
    <col min="1" max="1" width="31.57421875" style="16" customWidth="1"/>
    <col min="2" max="2" width="17.140625" style="15" customWidth="1"/>
    <col min="3" max="3" width="18.140625" style="15" customWidth="1"/>
    <col min="4" max="4" width="2.7109375" style="15" customWidth="1"/>
    <col min="5" max="5" width="17.140625" style="15" customWidth="1"/>
    <col min="6" max="6" width="18.57421875" style="15" customWidth="1"/>
    <col min="7" max="7" width="9.140625" style="15" customWidth="1"/>
    <col min="8" max="16384" width="9.140625" style="16" customWidth="1"/>
  </cols>
  <sheetData>
    <row r="1" ht="12.75">
      <c r="A1" s="1" t="s">
        <v>18</v>
      </c>
    </row>
    <row r="2" ht="12.75">
      <c r="A2" s="16" t="s">
        <v>0</v>
      </c>
    </row>
    <row r="3" ht="12.75">
      <c r="A3" s="16" t="s">
        <v>1</v>
      </c>
    </row>
    <row r="5" ht="12.75">
      <c r="A5" s="1" t="s">
        <v>47</v>
      </c>
    </row>
    <row r="6" ht="12.75">
      <c r="A6" s="1" t="s">
        <v>111</v>
      </c>
    </row>
    <row r="7" ht="12.75">
      <c r="A7" s="16" t="s">
        <v>2</v>
      </c>
    </row>
    <row r="8" ht="13.5" thickBot="1"/>
    <row r="9" spans="2:6" ht="12.75">
      <c r="B9" s="64" t="s">
        <v>8</v>
      </c>
      <c r="C9" s="65"/>
      <c r="D9" s="17"/>
      <c r="E9" s="64" t="s">
        <v>9</v>
      </c>
      <c r="F9" s="65"/>
    </row>
    <row r="10" spans="2:6" ht="12.75">
      <c r="B10" s="18"/>
      <c r="C10" s="19" t="s">
        <v>13</v>
      </c>
      <c r="D10" s="20"/>
      <c r="E10" s="18"/>
      <c r="F10" s="19" t="s">
        <v>13</v>
      </c>
    </row>
    <row r="11" spans="2:6" ht="12.75">
      <c r="B11" s="21" t="s">
        <v>10</v>
      </c>
      <c r="C11" s="22" t="s">
        <v>14</v>
      </c>
      <c r="D11" s="20"/>
      <c r="E11" s="21" t="s">
        <v>10</v>
      </c>
      <c r="F11" s="22" t="s">
        <v>14</v>
      </c>
    </row>
    <row r="12" spans="2:6" ht="12.75">
      <c r="B12" s="21" t="s">
        <v>11</v>
      </c>
      <c r="C12" s="22" t="s">
        <v>15</v>
      </c>
      <c r="D12" s="20"/>
      <c r="E12" s="21" t="s">
        <v>11</v>
      </c>
      <c r="F12" s="22" t="s">
        <v>15</v>
      </c>
    </row>
    <row r="13" spans="2:6" ht="12.75">
      <c r="B13" s="21" t="s">
        <v>12</v>
      </c>
      <c r="C13" s="22" t="s">
        <v>12</v>
      </c>
      <c r="D13" s="20"/>
      <c r="E13" s="21" t="s">
        <v>16</v>
      </c>
      <c r="F13" s="22" t="s">
        <v>17</v>
      </c>
    </row>
    <row r="14" spans="2:6" ht="12.75">
      <c r="B14" s="52" t="s">
        <v>112</v>
      </c>
      <c r="C14" s="53" t="s">
        <v>116</v>
      </c>
      <c r="D14" s="20"/>
      <c r="E14" s="52" t="s">
        <v>112</v>
      </c>
      <c r="F14" s="53" t="s">
        <v>116</v>
      </c>
    </row>
    <row r="15" spans="2:6" ht="13.5" thickBot="1">
      <c r="B15" s="23" t="s">
        <v>4</v>
      </c>
      <c r="C15" s="24" t="s">
        <v>4</v>
      </c>
      <c r="D15" s="25"/>
      <c r="E15" s="23" t="s">
        <v>4</v>
      </c>
      <c r="F15" s="24" t="s">
        <v>4</v>
      </c>
    </row>
    <row r="16" spans="2:6" ht="12.75">
      <c r="B16" s="26"/>
      <c r="C16" s="27"/>
      <c r="D16" s="20"/>
      <c r="E16" s="26"/>
      <c r="F16" s="27"/>
    </row>
    <row r="17" spans="1:6" ht="12.75">
      <c r="A17" s="16" t="s">
        <v>19</v>
      </c>
      <c r="B17" s="58">
        <f>E17-6902</f>
        <v>6964</v>
      </c>
      <c r="C17" s="28">
        <f>F17-6917</f>
        <v>6742</v>
      </c>
      <c r="D17" s="29"/>
      <c r="E17" s="58">
        <v>13866</v>
      </c>
      <c r="F17" s="28">
        <v>13659</v>
      </c>
    </row>
    <row r="18" spans="2:6" ht="12.75">
      <c r="B18" s="58"/>
      <c r="C18" s="28"/>
      <c r="D18" s="29"/>
      <c r="E18" s="58"/>
      <c r="F18" s="28"/>
    </row>
    <row r="19" spans="1:6" ht="12.75">
      <c r="A19" s="16" t="s">
        <v>55</v>
      </c>
      <c r="B19" s="58">
        <f>E19+4472</f>
        <v>-4998</v>
      </c>
      <c r="C19" s="28">
        <f>F19+4118</f>
        <v>-3622</v>
      </c>
      <c r="D19" s="29"/>
      <c r="E19" s="58">
        <v>-9470</v>
      </c>
      <c r="F19" s="28">
        <v>-7740</v>
      </c>
    </row>
    <row r="20" spans="1:6" ht="12.75">
      <c r="A20" s="1"/>
      <c r="B20" s="58"/>
      <c r="C20" s="28"/>
      <c r="D20" s="29"/>
      <c r="E20" s="58"/>
      <c r="F20" s="28"/>
    </row>
    <row r="21" spans="1:6" ht="12.75">
      <c r="A21" s="1" t="s">
        <v>56</v>
      </c>
      <c r="B21" s="58">
        <f>B17+B19</f>
        <v>1966</v>
      </c>
      <c r="C21" s="28">
        <f>C17+C19</f>
        <v>3120</v>
      </c>
      <c r="D21" s="29"/>
      <c r="E21" s="58">
        <f>E17+E19</f>
        <v>4396</v>
      </c>
      <c r="F21" s="28">
        <f>F17+F19</f>
        <v>5919</v>
      </c>
    </row>
    <row r="22" spans="2:6" ht="12.75">
      <c r="B22" s="58"/>
      <c r="C22" s="28"/>
      <c r="D22" s="29"/>
      <c r="E22" s="58"/>
      <c r="F22" s="28"/>
    </row>
    <row r="23" spans="1:6" ht="12.75">
      <c r="A23" s="16" t="s">
        <v>57</v>
      </c>
      <c r="B23" s="58">
        <f>E23-116</f>
        <v>110</v>
      </c>
      <c r="C23" s="28">
        <f>F23-60</f>
        <v>70</v>
      </c>
      <c r="D23" s="29"/>
      <c r="E23" s="58">
        <f>213+13</f>
        <v>226</v>
      </c>
      <c r="F23" s="28">
        <v>130</v>
      </c>
    </row>
    <row r="24" spans="1:6" ht="12.75">
      <c r="A24" s="1"/>
      <c r="B24" s="58"/>
      <c r="C24" s="28"/>
      <c r="D24" s="29"/>
      <c r="E24" s="58"/>
      <c r="F24" s="28"/>
    </row>
    <row r="25" spans="1:6" ht="12.75">
      <c r="A25" s="16" t="s">
        <v>58</v>
      </c>
      <c r="B25" s="58">
        <f>E25+581</f>
        <v>-641</v>
      </c>
      <c r="C25" s="28">
        <f>F25+700</f>
        <v>-732</v>
      </c>
      <c r="D25" s="29"/>
      <c r="E25" s="58">
        <v>-1222</v>
      </c>
      <c r="F25" s="28">
        <v>-1432</v>
      </c>
    </row>
    <row r="26" spans="2:6" ht="12.75">
      <c r="B26" s="58"/>
      <c r="C26" s="28"/>
      <c r="D26" s="29"/>
      <c r="E26" s="58"/>
      <c r="F26" s="28"/>
    </row>
    <row r="27" spans="1:6" ht="12.75">
      <c r="A27" s="16" t="s">
        <v>59</v>
      </c>
      <c r="B27" s="58">
        <f>E27+16</f>
        <v>-22</v>
      </c>
      <c r="C27" s="28">
        <f>F27+17</f>
        <v>-15</v>
      </c>
      <c r="D27" s="29"/>
      <c r="E27" s="58">
        <v>-38</v>
      </c>
      <c r="F27" s="28">
        <v>-32</v>
      </c>
    </row>
    <row r="28" spans="1:6" ht="12.75">
      <c r="A28" s="1"/>
      <c r="B28" s="58"/>
      <c r="C28" s="28"/>
      <c r="D28" s="29"/>
      <c r="E28" s="58"/>
      <c r="F28" s="28"/>
    </row>
    <row r="29" spans="1:6" ht="12.75">
      <c r="A29" s="1" t="s">
        <v>20</v>
      </c>
      <c r="B29" s="58">
        <f>SUM(B21:B28)</f>
        <v>1413</v>
      </c>
      <c r="C29" s="28">
        <f>SUM(C21:C28)</f>
        <v>2443</v>
      </c>
      <c r="D29" s="29"/>
      <c r="E29" s="58">
        <f>SUM(E21:E27)</f>
        <v>3362</v>
      </c>
      <c r="F29" s="28">
        <f>SUM(F21:F27)</f>
        <v>4585</v>
      </c>
    </row>
    <row r="30" spans="1:6" ht="12.75">
      <c r="A30" s="1"/>
      <c r="B30" s="58"/>
      <c r="C30" s="28"/>
      <c r="D30" s="29"/>
      <c r="E30" s="58"/>
      <c r="F30" s="28"/>
    </row>
    <row r="31" spans="1:6" ht="12.75">
      <c r="A31" s="16" t="s">
        <v>21</v>
      </c>
      <c r="B31" s="58">
        <f>E31+277</f>
        <v>-192</v>
      </c>
      <c r="C31" s="28">
        <f>F31+472</f>
        <v>-617</v>
      </c>
      <c r="D31" s="29"/>
      <c r="E31" s="58">
        <v>-469</v>
      </c>
      <c r="F31" s="28">
        <v>-1089</v>
      </c>
    </row>
    <row r="32" spans="2:6" ht="12.75">
      <c r="B32" s="58"/>
      <c r="C32" s="28"/>
      <c r="D32" s="29"/>
      <c r="E32" s="58"/>
      <c r="F32" s="28"/>
    </row>
    <row r="33" spans="1:6" ht="12.75">
      <c r="A33" s="1" t="s">
        <v>106</v>
      </c>
      <c r="B33" s="58"/>
      <c r="C33" s="28"/>
      <c r="D33" s="29"/>
      <c r="E33" s="58"/>
      <c r="F33" s="28"/>
    </row>
    <row r="34" spans="1:6" ht="12.75">
      <c r="A34" s="1" t="s">
        <v>107</v>
      </c>
      <c r="B34" s="58">
        <f>B29+B31</f>
        <v>1221</v>
      </c>
      <c r="C34" s="28">
        <f>C29+C31</f>
        <v>1826</v>
      </c>
      <c r="D34" s="29"/>
      <c r="E34" s="58">
        <f>E29+E31</f>
        <v>2893</v>
      </c>
      <c r="F34" s="28">
        <f>F29+F31</f>
        <v>3496</v>
      </c>
    </row>
    <row r="35" spans="1:6" ht="12.75">
      <c r="A35" s="1"/>
      <c r="B35" s="58"/>
      <c r="C35" s="28"/>
      <c r="D35" s="29"/>
      <c r="E35" s="58"/>
      <c r="F35" s="28"/>
    </row>
    <row r="36" spans="2:6" ht="12.75">
      <c r="B36" s="58"/>
      <c r="C36" s="28"/>
      <c r="D36" s="29"/>
      <c r="E36" s="58"/>
      <c r="F36" s="28"/>
    </row>
    <row r="37" spans="1:6" ht="12.75">
      <c r="A37" s="1" t="s">
        <v>91</v>
      </c>
      <c r="B37" s="58"/>
      <c r="C37" s="28"/>
      <c r="D37" s="29"/>
      <c r="E37" s="58"/>
      <c r="F37" s="28"/>
    </row>
    <row r="38" spans="1:6" ht="12.75">
      <c r="A38" s="1" t="s">
        <v>107</v>
      </c>
      <c r="B38" s="58"/>
      <c r="C38" s="28"/>
      <c r="D38" s="29"/>
      <c r="E38" s="58"/>
      <c r="F38" s="28"/>
    </row>
    <row r="39" spans="1:6" ht="12.75">
      <c r="A39" s="1" t="s">
        <v>22</v>
      </c>
      <c r="B39" s="59">
        <v>0.66</v>
      </c>
      <c r="C39" s="49">
        <v>1.14</v>
      </c>
      <c r="D39" s="29"/>
      <c r="E39" s="59">
        <v>1.57</v>
      </c>
      <c r="F39" s="49">
        <v>2.18</v>
      </c>
    </row>
    <row r="40" spans="1:6" ht="12.75">
      <c r="A40" s="1" t="s">
        <v>23</v>
      </c>
      <c r="B40" s="59">
        <v>0.64</v>
      </c>
      <c r="C40" s="49">
        <v>1.08</v>
      </c>
      <c r="D40" s="29"/>
      <c r="E40" s="59">
        <v>1.51</v>
      </c>
      <c r="F40" s="49">
        <v>2.06</v>
      </c>
    </row>
    <row r="41" spans="2:6" ht="13.5" thickBot="1">
      <c r="B41" s="60"/>
      <c r="C41" s="30"/>
      <c r="D41" s="31"/>
      <c r="E41" s="60"/>
      <c r="F41" s="30"/>
    </row>
    <row r="42" spans="2:6" ht="12.75">
      <c r="B42" s="32"/>
      <c r="C42" s="32"/>
      <c r="D42" s="32"/>
      <c r="E42" s="32"/>
      <c r="F42" s="32"/>
    </row>
    <row r="44" spans="1:6" ht="27.75" customHeight="1">
      <c r="A44" s="66" t="s">
        <v>95</v>
      </c>
      <c r="B44" s="66"/>
      <c r="C44" s="66"/>
      <c r="D44" s="66"/>
      <c r="E44" s="66"/>
      <c r="F44" s="66"/>
    </row>
    <row r="47" spans="1:7" ht="12.75">
      <c r="A47" s="67">
        <v>1</v>
      </c>
      <c r="B47" s="67"/>
      <c r="C47" s="67"/>
      <c r="D47" s="67"/>
      <c r="E47" s="67"/>
      <c r="F47" s="67"/>
      <c r="G47" s="56"/>
    </row>
  </sheetData>
  <sheetProtection password="CC5F" sheet="1" objects="1" scenarios="1" selectLockedCells="1" selectUnlockedCells="1"/>
  <mergeCells count="4">
    <mergeCell ref="B9:C9"/>
    <mergeCell ref="E9:F9"/>
    <mergeCell ref="A44:F44"/>
    <mergeCell ref="A47:F47"/>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B1" sqref="B1"/>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49</v>
      </c>
    </row>
    <row r="6" ht="15">
      <c r="A6" s="2" t="s">
        <v>113</v>
      </c>
    </row>
    <row r="7" ht="15">
      <c r="A7" s="3" t="s">
        <v>2</v>
      </c>
    </row>
    <row r="9" spans="3:5" ht="15">
      <c r="C9" s="5" t="s">
        <v>46</v>
      </c>
      <c r="D9" s="5"/>
      <c r="E9" s="5" t="s">
        <v>46</v>
      </c>
    </row>
    <row r="10" spans="3:5" ht="15">
      <c r="C10" s="5" t="s">
        <v>112</v>
      </c>
      <c r="D10" s="6"/>
      <c r="E10" s="5" t="s">
        <v>93</v>
      </c>
    </row>
    <row r="11" spans="3:5" ht="15">
      <c r="C11" s="5" t="s">
        <v>3</v>
      </c>
      <c r="D11" s="5"/>
      <c r="E11" s="5" t="s">
        <v>96</v>
      </c>
    </row>
    <row r="12" spans="3:5" ht="15">
      <c r="C12" s="50" t="s">
        <v>4</v>
      </c>
      <c r="D12" s="5"/>
      <c r="E12" s="50" t="s">
        <v>4</v>
      </c>
    </row>
    <row r="13" spans="1:5" ht="15">
      <c r="A13" s="2" t="s">
        <v>65</v>
      </c>
      <c r="C13" s="50"/>
      <c r="D13" s="5"/>
      <c r="E13" s="50"/>
    </row>
    <row r="14" ht="15">
      <c r="A14" s="2" t="s">
        <v>66</v>
      </c>
    </row>
    <row r="15" spans="1:5" ht="15">
      <c r="A15" s="3" t="s">
        <v>5</v>
      </c>
      <c r="C15" s="4">
        <v>18560</v>
      </c>
      <c r="E15" s="4">
        <v>16620</v>
      </c>
    </row>
    <row r="16" spans="1:5" ht="15">
      <c r="A16" s="3" t="s">
        <v>67</v>
      </c>
      <c r="C16" s="4">
        <v>3767</v>
      </c>
      <c r="E16" s="4">
        <v>3666</v>
      </c>
    </row>
    <row r="17" spans="3:5" ht="15">
      <c r="C17" s="8">
        <f>SUM(C15:C16)</f>
        <v>22327</v>
      </c>
      <c r="E17" s="8">
        <f>SUM(E15:E16)</f>
        <v>20286</v>
      </c>
    </row>
    <row r="19" ht="15">
      <c r="A19" s="2" t="s">
        <v>6</v>
      </c>
    </row>
    <row r="20" spans="1:5" ht="15">
      <c r="A20" s="3" t="s">
        <v>71</v>
      </c>
      <c r="C20" s="4">
        <v>3414</v>
      </c>
      <c r="E20" s="4">
        <v>3541</v>
      </c>
    </row>
    <row r="21" spans="1:5" ht="15">
      <c r="A21" s="3" t="s">
        <v>72</v>
      </c>
      <c r="C21" s="4">
        <v>4523</v>
      </c>
      <c r="E21" s="4">
        <v>5868</v>
      </c>
    </row>
    <row r="22" spans="1:5" ht="15">
      <c r="A22" s="3" t="s">
        <v>73</v>
      </c>
      <c r="C22" s="4">
        <v>1100</v>
      </c>
      <c r="E22" s="4">
        <v>396</v>
      </c>
    </row>
    <row r="23" spans="1:5" ht="15">
      <c r="A23" s="3" t="s">
        <v>44</v>
      </c>
      <c r="C23" s="4">
        <v>14316</v>
      </c>
      <c r="E23" s="4">
        <v>17947</v>
      </c>
    </row>
    <row r="24" spans="3:5" ht="15">
      <c r="C24" s="8">
        <f>SUM(C20:C23)</f>
        <v>23353</v>
      </c>
      <c r="D24" s="9"/>
      <c r="E24" s="8">
        <f>SUM(E20:E23)</f>
        <v>27752</v>
      </c>
    </row>
    <row r="25" ht="15">
      <c r="A25" s="2"/>
    </row>
    <row r="26" spans="1:5" ht="15.75" thickBot="1">
      <c r="A26" s="2" t="s">
        <v>68</v>
      </c>
      <c r="C26" s="10">
        <f>C24+C17</f>
        <v>45680</v>
      </c>
      <c r="E26" s="10">
        <f>E24+E17</f>
        <v>48038</v>
      </c>
    </row>
    <row r="27" ht="15">
      <c r="A27" s="2"/>
    </row>
    <row r="28" ht="15">
      <c r="A28" s="2" t="s">
        <v>70</v>
      </c>
    </row>
    <row r="29" ht="15">
      <c r="A29" s="2" t="s">
        <v>98</v>
      </c>
    </row>
    <row r="30" spans="1:5" ht="15">
      <c r="A30" s="3" t="s">
        <v>74</v>
      </c>
      <c r="C30" s="4">
        <v>18423</v>
      </c>
      <c r="E30" s="4">
        <v>17630</v>
      </c>
    </row>
    <row r="31" spans="1:5" ht="15">
      <c r="A31" s="3" t="s">
        <v>99</v>
      </c>
      <c r="C31" s="9">
        <v>5190</v>
      </c>
      <c r="D31" s="9"/>
      <c r="E31" s="9">
        <v>4284</v>
      </c>
    </row>
    <row r="32" spans="1:5" ht="15">
      <c r="A32" s="3" t="s">
        <v>105</v>
      </c>
      <c r="C32" s="11">
        <v>12567</v>
      </c>
      <c r="D32" s="9"/>
      <c r="E32" s="11">
        <v>11516</v>
      </c>
    </row>
    <row r="33" spans="3:5" ht="15">
      <c r="C33" s="8">
        <f>SUM(C30:C32)</f>
        <v>36180</v>
      </c>
      <c r="E33" s="8">
        <f>SUM(E30:E32)</f>
        <v>33430</v>
      </c>
    </row>
    <row r="35" ht="15">
      <c r="A35" s="2" t="s">
        <v>69</v>
      </c>
    </row>
    <row r="36" spans="1:5" ht="15">
      <c r="A36" s="3" t="s">
        <v>75</v>
      </c>
      <c r="C36" s="4">
        <v>2093</v>
      </c>
      <c r="E36" s="4">
        <v>529</v>
      </c>
    </row>
    <row r="37" spans="1:5" ht="15">
      <c r="A37" s="3" t="s">
        <v>76</v>
      </c>
      <c r="C37" s="4">
        <v>1297</v>
      </c>
      <c r="E37" s="4">
        <v>1058</v>
      </c>
    </row>
    <row r="38" spans="3:5" ht="15">
      <c r="C38" s="8">
        <f>SUM(C36:C37)</f>
        <v>3390</v>
      </c>
      <c r="D38" s="9"/>
      <c r="E38" s="8">
        <f>SUM(E36:E37)</f>
        <v>1587</v>
      </c>
    </row>
    <row r="40" ht="15">
      <c r="A40" s="2" t="s">
        <v>7</v>
      </c>
    </row>
    <row r="41" spans="1:5" ht="15">
      <c r="A41" s="3" t="s">
        <v>77</v>
      </c>
      <c r="C41" s="4">
        <v>1178</v>
      </c>
      <c r="E41" s="4">
        <v>1011</v>
      </c>
    </row>
    <row r="42" spans="1:5" ht="15">
      <c r="A42" s="3" t="s">
        <v>78</v>
      </c>
      <c r="C42" s="4">
        <v>3687</v>
      </c>
      <c r="E42" s="4">
        <v>11529</v>
      </c>
    </row>
    <row r="43" spans="1:5" ht="15">
      <c r="A43" s="3" t="s">
        <v>75</v>
      </c>
      <c r="C43" s="4">
        <v>1223</v>
      </c>
      <c r="E43" s="4">
        <v>242</v>
      </c>
    </row>
    <row r="44" spans="1:5" ht="15">
      <c r="A44" s="3" t="s">
        <v>79</v>
      </c>
      <c r="C44" s="4">
        <v>22</v>
      </c>
      <c r="E44" s="4">
        <v>239</v>
      </c>
    </row>
    <row r="45" spans="3:5" ht="15">
      <c r="C45" s="8">
        <f>SUM(C41:C44)</f>
        <v>6110</v>
      </c>
      <c r="D45" s="9"/>
      <c r="E45" s="8">
        <f>SUM(E41:E44)</f>
        <v>13021</v>
      </c>
    </row>
    <row r="46" spans="3:5" ht="15">
      <c r="C46" s="9"/>
      <c r="D46" s="9"/>
      <c r="E46" s="9"/>
    </row>
    <row r="47" spans="1:5" ht="15">
      <c r="A47" s="2" t="s">
        <v>80</v>
      </c>
      <c r="C47" s="4">
        <f>C38+C45</f>
        <v>9500</v>
      </c>
      <c r="E47" s="4">
        <f>E38+E45</f>
        <v>14608</v>
      </c>
    </row>
    <row r="48" spans="1:5" ht="15.75" thickBot="1">
      <c r="A48" s="2" t="s">
        <v>81</v>
      </c>
      <c r="C48" s="10">
        <f>C47+C33</f>
        <v>45680</v>
      </c>
      <c r="E48" s="10">
        <f>E47+E33</f>
        <v>48038</v>
      </c>
    </row>
    <row r="51" spans="1:5" ht="30" thickBot="1">
      <c r="A51" s="57" t="s">
        <v>100</v>
      </c>
      <c r="C51" s="55">
        <v>0.2</v>
      </c>
      <c r="D51" s="12"/>
      <c r="E51" s="55">
        <v>0.19</v>
      </c>
    </row>
    <row r="52" spans="2:3" ht="15">
      <c r="B52" s="13"/>
      <c r="C52" s="61"/>
    </row>
    <row r="53" spans="1:3" ht="15">
      <c r="A53" s="14"/>
      <c r="C53" s="62"/>
    </row>
    <row r="55" spans="1:5" ht="45.75" customHeight="1">
      <c r="A55" s="68" t="s">
        <v>102</v>
      </c>
      <c r="B55" s="68"/>
      <c r="C55" s="68"/>
      <c r="D55" s="68"/>
      <c r="E55" s="68"/>
    </row>
    <row r="58" spans="1:5" ht="15">
      <c r="A58" s="69">
        <v>2</v>
      </c>
      <c r="B58" s="69"/>
      <c r="C58" s="69"/>
      <c r="D58" s="69"/>
      <c r="E58" s="69"/>
    </row>
  </sheetData>
  <sheetProtection password="CC5F" sheet="1" objects="1" scenarios="1" selectLockedCells="1" selectUnlockedCells="1"/>
  <mergeCells count="2">
    <mergeCell ref="A55:E55"/>
    <mergeCell ref="A58:E58"/>
  </mergeCells>
  <printOptions/>
  <pageMargins left="0.75" right="0.75" top="1" bottom="1" header="0.5" footer="0.5"/>
  <pageSetup fitToHeight="1" fitToWidth="1" horizontalDpi="600" verticalDpi="600" orientation="portrait" scale="73"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B1" sqref="B1"/>
    </sheetView>
  </sheetViews>
  <sheetFormatPr defaultColWidth="9.140625" defaultRowHeight="12.75"/>
  <cols>
    <col min="1" max="1" width="39.7109375" style="16" customWidth="1"/>
    <col min="2" max="6" width="12.28125" style="33" customWidth="1"/>
    <col min="7" max="16384" width="9.140625" style="16" customWidth="1"/>
  </cols>
  <sheetData>
    <row r="1" ht="12.75">
      <c r="A1" s="1" t="s">
        <v>18</v>
      </c>
    </row>
    <row r="2" ht="12.75">
      <c r="A2" s="16" t="s">
        <v>0</v>
      </c>
    </row>
    <row r="3" ht="12.75">
      <c r="A3" s="16" t="s">
        <v>1</v>
      </c>
    </row>
    <row r="5" ht="12.75">
      <c r="A5" s="1" t="s">
        <v>50</v>
      </c>
    </row>
    <row r="6" ht="12.75">
      <c r="A6" s="1" t="s">
        <v>111</v>
      </c>
    </row>
    <row r="7" ht="12.75">
      <c r="A7" s="16" t="s">
        <v>2</v>
      </c>
    </row>
    <row r="8" spans="2:6" ht="12.75">
      <c r="B8" s="70" t="s">
        <v>108</v>
      </c>
      <c r="C8" s="70"/>
      <c r="D8" s="70"/>
      <c r="E8" s="70"/>
      <c r="F8" s="70"/>
    </row>
    <row r="9" spans="3:5" ht="12.75">
      <c r="C9" s="70" t="s">
        <v>29</v>
      </c>
      <c r="D9" s="70"/>
      <c r="E9" s="34" t="s">
        <v>30</v>
      </c>
    </row>
    <row r="10" spans="2:6" s="35" customFormat="1" ht="12.75">
      <c r="B10" s="47" t="s">
        <v>24</v>
      </c>
      <c r="C10" s="47" t="s">
        <v>24</v>
      </c>
      <c r="D10" s="47" t="s">
        <v>87</v>
      </c>
      <c r="E10" s="47" t="s">
        <v>28</v>
      </c>
      <c r="F10" s="47"/>
    </row>
    <row r="11" spans="2:6" s="35" customFormat="1" ht="12.75">
      <c r="B11" s="47" t="s">
        <v>25</v>
      </c>
      <c r="C11" s="47" t="s">
        <v>26</v>
      </c>
      <c r="D11" s="47" t="s">
        <v>27</v>
      </c>
      <c r="E11" s="47" t="s">
        <v>92</v>
      </c>
      <c r="F11" s="54" t="s">
        <v>82</v>
      </c>
    </row>
    <row r="12" spans="2:6" s="35" customFormat="1" ht="12.75">
      <c r="B12" s="47" t="s">
        <v>4</v>
      </c>
      <c r="C12" s="47" t="s">
        <v>4</v>
      </c>
      <c r="D12" s="47" t="s">
        <v>4</v>
      </c>
      <c r="E12" s="47" t="s">
        <v>4</v>
      </c>
      <c r="F12" s="47" t="s">
        <v>4</v>
      </c>
    </row>
    <row r="14" spans="1:6" ht="12.75">
      <c r="A14" s="1" t="s">
        <v>97</v>
      </c>
      <c r="B14" s="33">
        <v>17630</v>
      </c>
      <c r="C14" s="33">
        <v>4284</v>
      </c>
      <c r="D14" s="33">
        <f>D33</f>
        <v>0</v>
      </c>
      <c r="E14" s="33">
        <v>11516</v>
      </c>
      <c r="F14" s="63">
        <f>SUM(B14:E14)</f>
        <v>33430</v>
      </c>
    </row>
    <row r="15" spans="1:6" ht="12.75">
      <c r="A15" s="16" t="s">
        <v>88</v>
      </c>
      <c r="B15" s="33">
        <v>793</v>
      </c>
      <c r="C15" s="33">
        <v>910</v>
      </c>
      <c r="D15" s="33">
        <v>0</v>
      </c>
      <c r="E15" s="33">
        <v>0</v>
      </c>
      <c r="F15" s="63">
        <f>SUM(B15:E15)</f>
        <v>1703</v>
      </c>
    </row>
    <row r="16" spans="1:6" ht="12.75">
      <c r="A16" s="16" t="s">
        <v>89</v>
      </c>
      <c r="B16" s="33">
        <v>0</v>
      </c>
      <c r="C16" s="33">
        <v>-4</v>
      </c>
      <c r="D16" s="33">
        <v>0</v>
      </c>
      <c r="E16" s="33">
        <v>0</v>
      </c>
      <c r="F16" s="63">
        <f>SUM(B16:E16)</f>
        <v>-4</v>
      </c>
    </row>
    <row r="17" spans="1:6" ht="12.75">
      <c r="A17" s="16" t="s">
        <v>101</v>
      </c>
      <c r="B17" s="63">
        <v>0</v>
      </c>
      <c r="C17" s="63">
        <v>0</v>
      </c>
      <c r="D17" s="63">
        <v>0</v>
      </c>
      <c r="E17" s="63">
        <f>'Income Statement'!E34</f>
        <v>2893</v>
      </c>
      <c r="F17" s="63">
        <f>SUM(B17:E17)</f>
        <v>2893</v>
      </c>
    </row>
    <row r="18" spans="1:6" ht="12.75">
      <c r="A18" s="16" t="s">
        <v>117</v>
      </c>
      <c r="B18" s="36">
        <v>0</v>
      </c>
      <c r="C18" s="36">
        <v>0</v>
      </c>
      <c r="D18" s="36">
        <v>0</v>
      </c>
      <c r="E18" s="36">
        <v>-1842</v>
      </c>
      <c r="F18" s="36">
        <f>SUM(B18:E18)</f>
        <v>-1842</v>
      </c>
    </row>
    <row r="20" spans="1:8" ht="13.5" thickBot="1">
      <c r="A20" s="1" t="s">
        <v>114</v>
      </c>
      <c r="B20" s="37">
        <f>SUM(B14:B18)</f>
        <v>18423</v>
      </c>
      <c r="C20" s="37">
        <f>SUM(C14:C18)</f>
        <v>5190</v>
      </c>
      <c r="D20" s="37">
        <f>SUM(D14:D18)</f>
        <v>0</v>
      </c>
      <c r="E20" s="37">
        <f>SUM(E14:E18)</f>
        <v>12567</v>
      </c>
      <c r="F20" s="37">
        <f>SUM(F14:F18)</f>
        <v>36180</v>
      </c>
      <c r="H20" s="38"/>
    </row>
    <row r="23" spans="1:6" ht="12.75">
      <c r="A23" s="1" t="s">
        <v>53</v>
      </c>
      <c r="B23" s="16"/>
      <c r="C23" s="16"/>
      <c r="D23" s="16"/>
      <c r="E23" s="16"/>
      <c r="F23" s="16"/>
    </row>
    <row r="24" spans="1:6" ht="12.75">
      <c r="A24" s="16" t="s">
        <v>84</v>
      </c>
      <c r="B24" s="33">
        <v>16068</v>
      </c>
      <c r="C24" s="33">
        <v>1770</v>
      </c>
      <c r="D24" s="33">
        <v>2488</v>
      </c>
      <c r="E24" s="33">
        <v>4508</v>
      </c>
      <c r="F24" s="33">
        <f>SUM(B24:E24)</f>
        <v>24834</v>
      </c>
    </row>
    <row r="25" ht="12.75">
      <c r="A25" s="16" t="s">
        <v>86</v>
      </c>
    </row>
    <row r="26" spans="1:6" ht="12.75">
      <c r="A26" s="16" t="s">
        <v>83</v>
      </c>
      <c r="B26" s="36">
        <v>0</v>
      </c>
      <c r="C26" s="36">
        <v>0</v>
      </c>
      <c r="D26" s="36">
        <v>-965</v>
      </c>
      <c r="E26" s="36">
        <v>25</v>
      </c>
      <c r="F26" s="36">
        <f>SUM(B26:E26)</f>
        <v>-940</v>
      </c>
    </row>
    <row r="27" spans="1:6" ht="12.75">
      <c r="A27" s="1" t="s">
        <v>85</v>
      </c>
      <c r="B27" s="33">
        <f>SUM(B24:B26)</f>
        <v>16068</v>
      </c>
      <c r="C27" s="33">
        <f>SUM(C24:C26)</f>
        <v>1770</v>
      </c>
      <c r="D27" s="33">
        <f>SUM(D24:D26)</f>
        <v>1523</v>
      </c>
      <c r="E27" s="33">
        <f>SUM(E24:E26)</f>
        <v>4533</v>
      </c>
      <c r="F27" s="33">
        <f>SUM(F24:F26)</f>
        <v>23894</v>
      </c>
    </row>
    <row r="28" ht="12.75">
      <c r="A28" s="16" t="s">
        <v>60</v>
      </c>
    </row>
    <row r="29" spans="1:6" ht="12.75">
      <c r="A29" s="16" t="s">
        <v>61</v>
      </c>
      <c r="B29" s="36">
        <v>0</v>
      </c>
      <c r="C29" s="36">
        <v>0</v>
      </c>
      <c r="D29" s="36">
        <v>-1523</v>
      </c>
      <c r="E29" s="36">
        <v>1523</v>
      </c>
      <c r="F29" s="36">
        <f>SUM(B29:E29)</f>
        <v>0</v>
      </c>
    </row>
    <row r="30" spans="2:6" ht="12.75">
      <c r="B30" s="33">
        <f>SUM(B27:B29)</f>
        <v>16068</v>
      </c>
      <c r="C30" s="33">
        <f>SUM(C27:C29)</f>
        <v>1770</v>
      </c>
      <c r="D30" s="33">
        <f>SUM(D27:D29)</f>
        <v>0</v>
      </c>
      <c r="E30" s="33">
        <f>SUM(E27:E29)</f>
        <v>6056</v>
      </c>
      <c r="F30" s="33">
        <f>SUM(B30:E30)</f>
        <v>23894</v>
      </c>
    </row>
    <row r="31" spans="1:6" ht="12.75">
      <c r="A31" s="16" t="s">
        <v>101</v>
      </c>
      <c r="B31" s="36">
        <v>0</v>
      </c>
      <c r="C31" s="36">
        <v>0</v>
      </c>
      <c r="D31" s="36">
        <v>0</v>
      </c>
      <c r="E31" s="36">
        <f>'Income Statement'!F34</f>
        <v>3496</v>
      </c>
      <c r="F31" s="36">
        <f>SUM(B31:E31)</f>
        <v>3496</v>
      </c>
    </row>
    <row r="33" spans="1:6" ht="13.5" thickBot="1">
      <c r="A33" s="1" t="s">
        <v>115</v>
      </c>
      <c r="B33" s="37">
        <f>SUM(B30:B31)</f>
        <v>16068</v>
      </c>
      <c r="C33" s="37">
        <f>SUM(C30:C31)</f>
        <v>1770</v>
      </c>
      <c r="D33" s="37">
        <f>SUM(D30:D31)</f>
        <v>0</v>
      </c>
      <c r="E33" s="37">
        <f>SUM(E30:E31)</f>
        <v>9552</v>
      </c>
      <c r="F33" s="37">
        <f>SUM(F30:F31)</f>
        <v>27390</v>
      </c>
    </row>
    <row r="34" ht="12.75">
      <c r="H34" s="33"/>
    </row>
    <row r="35" ht="12.75">
      <c r="A35" s="48"/>
    </row>
    <row r="37" spans="1:6" ht="24.75" customHeight="1">
      <c r="A37" s="66" t="s">
        <v>103</v>
      </c>
      <c r="B37" s="66"/>
      <c r="C37" s="66"/>
      <c r="D37" s="66"/>
      <c r="E37" s="66"/>
      <c r="F37" s="66"/>
    </row>
    <row r="40" spans="1:6" ht="12.75">
      <c r="A40" s="67">
        <v>3</v>
      </c>
      <c r="B40" s="67"/>
      <c r="C40" s="67"/>
      <c r="D40" s="67"/>
      <c r="E40" s="67"/>
      <c r="F40" s="67"/>
    </row>
  </sheetData>
  <sheetProtection password="CC5F" sheet="1" objects="1" scenarios="1" selectLockedCells="1" selectUnlockedCells="1"/>
  <mergeCells count="4">
    <mergeCell ref="A37:F37"/>
    <mergeCell ref="B8:F8"/>
    <mergeCell ref="A40:F40"/>
    <mergeCell ref="C9:D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workbookViewId="0" topLeftCell="A1">
      <selection activeCell="C1" sqref="C1"/>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48</v>
      </c>
    </row>
    <row r="6" ht="15">
      <c r="A6" s="2" t="s">
        <v>111</v>
      </c>
    </row>
    <row r="7" ht="15">
      <c r="A7" s="3" t="s">
        <v>2</v>
      </c>
    </row>
    <row r="9" spans="3:5" ht="15">
      <c r="C9" s="50" t="s">
        <v>112</v>
      </c>
      <c r="D9" s="45"/>
      <c r="E9" s="50" t="s">
        <v>116</v>
      </c>
    </row>
    <row r="10" spans="2:5" ht="15">
      <c r="B10" s="39"/>
      <c r="C10" s="50" t="s">
        <v>4</v>
      </c>
      <c r="D10" s="42"/>
      <c r="E10" s="51" t="s">
        <v>4</v>
      </c>
    </row>
    <row r="11" ht="15">
      <c r="D11" s="41"/>
    </row>
    <row r="12" spans="1:4" ht="15">
      <c r="A12" s="40" t="s">
        <v>31</v>
      </c>
      <c r="B12" s="41"/>
      <c r="C12" s="9"/>
      <c r="D12" s="41"/>
    </row>
    <row r="13" spans="1:5" ht="15">
      <c r="A13" s="41" t="s">
        <v>51</v>
      </c>
      <c r="B13" s="42"/>
      <c r="C13" s="9">
        <f>'Income Statement'!E29</f>
        <v>3362</v>
      </c>
      <c r="D13" s="42"/>
      <c r="E13" s="9">
        <f>'Income Statement'!F29</f>
        <v>4585</v>
      </c>
    </row>
    <row r="14" spans="1:3" ht="15">
      <c r="A14" s="41" t="s">
        <v>32</v>
      </c>
      <c r="B14" s="41"/>
      <c r="C14" s="9"/>
    </row>
    <row r="15" spans="1:5" ht="15">
      <c r="A15" s="41" t="s">
        <v>33</v>
      </c>
      <c r="B15" s="41"/>
      <c r="C15" s="9">
        <f>1263-13</f>
        <v>1250</v>
      </c>
      <c r="E15" s="9">
        <v>1077</v>
      </c>
    </row>
    <row r="16" spans="1:5" ht="15">
      <c r="A16" s="41" t="s">
        <v>34</v>
      </c>
      <c r="B16" s="41"/>
      <c r="C16" s="11">
        <v>-196</v>
      </c>
      <c r="E16" s="11">
        <v>-111</v>
      </c>
    </row>
    <row r="17" spans="1:5" ht="15">
      <c r="A17" s="41" t="s">
        <v>38</v>
      </c>
      <c r="B17" s="41"/>
      <c r="C17" s="9">
        <f>SUM(C13:C16)</f>
        <v>4416</v>
      </c>
      <c r="E17" s="9">
        <f>SUM(E13:E16)</f>
        <v>5551</v>
      </c>
    </row>
    <row r="18" spans="1:3" ht="15">
      <c r="A18" s="41" t="s">
        <v>35</v>
      </c>
      <c r="B18" s="41"/>
      <c r="C18" s="9"/>
    </row>
    <row r="19" spans="1:5" ht="15">
      <c r="A19" s="41" t="s">
        <v>36</v>
      </c>
      <c r="B19" s="41"/>
      <c r="C19" s="9">
        <v>1214</v>
      </c>
      <c r="E19" s="9">
        <v>-999</v>
      </c>
    </row>
    <row r="20" spans="1:5" ht="15">
      <c r="A20" s="41" t="s">
        <v>37</v>
      </c>
      <c r="B20" s="41"/>
      <c r="C20" s="46">
        <f>-7662+6448</f>
        <v>-1214</v>
      </c>
      <c r="E20" s="46">
        <v>981</v>
      </c>
    </row>
    <row r="21" spans="1:5" ht="15">
      <c r="A21" s="41" t="s">
        <v>62</v>
      </c>
      <c r="B21" s="41"/>
      <c r="C21" s="9">
        <v>-17</v>
      </c>
      <c r="E21" s="9">
        <v>-17</v>
      </c>
    </row>
    <row r="22" spans="1:5" ht="15">
      <c r="A22" s="41" t="s">
        <v>64</v>
      </c>
      <c r="B22" s="41"/>
      <c r="C22" s="9">
        <v>-1015</v>
      </c>
      <c r="E22" s="9">
        <v>-247</v>
      </c>
    </row>
    <row r="23" spans="1:5" ht="15">
      <c r="A23" s="41" t="s">
        <v>63</v>
      </c>
      <c r="B23" s="41"/>
      <c r="C23" s="11">
        <v>115</v>
      </c>
      <c r="E23" s="11">
        <v>0</v>
      </c>
    </row>
    <row r="24" spans="1:5" ht="15">
      <c r="A24" s="41" t="s">
        <v>120</v>
      </c>
      <c r="B24" s="41"/>
      <c r="C24" s="9">
        <f>SUM(C17:C23)</f>
        <v>3499</v>
      </c>
      <c r="E24" s="9">
        <f>SUM(E17:E23)</f>
        <v>5269</v>
      </c>
    </row>
    <row r="25" spans="1:3" ht="15">
      <c r="A25" s="41"/>
      <c r="B25" s="41"/>
      <c r="C25" s="9"/>
    </row>
    <row r="26" spans="1:3" ht="15">
      <c r="A26" s="40" t="s">
        <v>39</v>
      </c>
      <c r="B26" s="41"/>
      <c r="C26" s="9"/>
    </row>
    <row r="27" spans="1:5" ht="15">
      <c r="A27" s="41" t="s">
        <v>40</v>
      </c>
      <c r="B27" s="41"/>
      <c r="C27" s="9">
        <f>-3304-6448</f>
        <v>-9752</v>
      </c>
      <c r="E27" s="9">
        <v>-1689</v>
      </c>
    </row>
    <row r="28" spans="1:5" ht="15">
      <c r="A28" s="41" t="s">
        <v>45</v>
      </c>
      <c r="B28" s="41"/>
      <c r="C28" s="11">
        <v>220</v>
      </c>
      <c r="E28" s="11">
        <v>131</v>
      </c>
    </row>
    <row r="29" spans="1:5" ht="15">
      <c r="A29" s="41" t="s">
        <v>54</v>
      </c>
      <c r="B29" s="41"/>
      <c r="C29" s="9">
        <f>SUM(C27:C28)</f>
        <v>-9532</v>
      </c>
      <c r="E29" s="9">
        <f>SUM(E27:E28)</f>
        <v>-1558</v>
      </c>
    </row>
    <row r="30" spans="1:3" ht="15">
      <c r="A30" s="41"/>
      <c r="B30" s="41"/>
      <c r="C30" s="9"/>
    </row>
    <row r="31" spans="1:3" ht="15">
      <c r="A31" s="40" t="s">
        <v>41</v>
      </c>
      <c r="B31" s="41"/>
      <c r="C31" s="9"/>
    </row>
    <row r="32" spans="1:5" ht="15">
      <c r="A32" s="41" t="s">
        <v>42</v>
      </c>
      <c r="B32" s="41"/>
      <c r="C32" s="9">
        <v>2545</v>
      </c>
      <c r="E32" s="9">
        <v>-94</v>
      </c>
    </row>
    <row r="33" spans="1:5" ht="15">
      <c r="A33" s="41" t="s">
        <v>94</v>
      </c>
      <c r="B33" s="41"/>
      <c r="C33" s="9">
        <v>-1842</v>
      </c>
      <c r="E33" s="9">
        <v>-1607</v>
      </c>
    </row>
    <row r="34" spans="1:5" ht="15">
      <c r="A34" s="41" t="s">
        <v>52</v>
      </c>
      <c r="B34" s="41"/>
      <c r="C34" s="9">
        <v>1703</v>
      </c>
      <c r="E34" s="9">
        <v>0</v>
      </c>
    </row>
    <row r="35" spans="1:5" ht="15">
      <c r="A35" s="41" t="s">
        <v>90</v>
      </c>
      <c r="B35" s="41"/>
      <c r="C35" s="11">
        <v>-4</v>
      </c>
      <c r="E35" s="11">
        <v>0</v>
      </c>
    </row>
    <row r="36" spans="1:5" ht="15">
      <c r="A36" s="41" t="s">
        <v>118</v>
      </c>
      <c r="B36" s="41"/>
      <c r="C36" s="9">
        <f>SUM(C32:C35)</f>
        <v>2402</v>
      </c>
      <c r="E36" s="9">
        <f>SUM(E32:E35)</f>
        <v>-1701</v>
      </c>
    </row>
    <row r="37" spans="1:3" ht="15">
      <c r="A37" s="41"/>
      <c r="B37" s="41"/>
      <c r="C37" s="9"/>
    </row>
    <row r="38" spans="1:5" ht="15">
      <c r="A38" s="40" t="s">
        <v>119</v>
      </c>
      <c r="B38" s="41"/>
      <c r="C38" s="9">
        <f>C24+C29+C36</f>
        <v>-3631</v>
      </c>
      <c r="E38" s="9">
        <f>E24+E29+E36</f>
        <v>2010</v>
      </c>
    </row>
    <row r="39" spans="1:5" ht="15">
      <c r="A39" s="40" t="s">
        <v>109</v>
      </c>
      <c r="B39" s="41"/>
      <c r="C39" s="9">
        <v>17947</v>
      </c>
      <c r="E39" s="46">
        <v>11656</v>
      </c>
    </row>
    <row r="40" spans="1:5" ht="15.75" thickBot="1">
      <c r="A40" s="40" t="s">
        <v>110</v>
      </c>
      <c r="B40" s="41"/>
      <c r="C40" s="10">
        <f>SUM(C38:C39)</f>
        <v>14316</v>
      </c>
      <c r="E40" s="10">
        <f>SUM(E38:E39)</f>
        <v>13666</v>
      </c>
    </row>
    <row r="41" spans="1:3" ht="15">
      <c r="A41" s="41"/>
      <c r="B41" s="41"/>
      <c r="C41" s="9"/>
    </row>
    <row r="42" spans="1:3" ht="15">
      <c r="A42" s="41" t="s">
        <v>43</v>
      </c>
      <c r="B42" s="41"/>
      <c r="C42" s="9"/>
    </row>
    <row r="43" spans="1:5" ht="15.75" thickBot="1">
      <c r="A43" s="41" t="s">
        <v>44</v>
      </c>
      <c r="B43" s="41"/>
      <c r="C43" s="43">
        <f>'Balance Sheet'!C23</f>
        <v>14316</v>
      </c>
      <c r="E43" s="43">
        <v>13666</v>
      </c>
    </row>
    <row r="44" spans="1:3" ht="15.75" thickTop="1">
      <c r="A44" s="41"/>
      <c r="B44" s="41"/>
      <c r="C44" s="9"/>
    </row>
    <row r="45" spans="1:5" ht="15">
      <c r="A45" s="44"/>
      <c r="B45" s="41"/>
      <c r="C45" s="9"/>
      <c r="E45" s="7"/>
    </row>
    <row r="46" ht="15">
      <c r="A46" s="14"/>
    </row>
    <row r="48" spans="1:5" ht="30.75" customHeight="1">
      <c r="A48" s="68" t="s">
        <v>104</v>
      </c>
      <c r="B48" s="68"/>
      <c r="C48" s="68"/>
      <c r="D48" s="68"/>
      <c r="E48" s="68"/>
    </row>
    <row r="51" spans="1:5" ht="15">
      <c r="A51" s="69">
        <v>4</v>
      </c>
      <c r="B51" s="69"/>
      <c r="C51" s="69"/>
      <c r="D51" s="69"/>
      <c r="E51" s="69"/>
    </row>
  </sheetData>
  <sheetProtection password="CC5F" sheet="1" objects="1" scenarios="1" selectLockedCells="1" selectUnlockedCells="1"/>
  <mergeCells count="2">
    <mergeCell ref="A48:E48"/>
    <mergeCell ref="A51:E51"/>
  </mergeCells>
  <printOptions/>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EDARAN PRECISION INDUSTRIES SDN. BHD.</cp:lastModifiedBy>
  <cp:lastPrinted>2007-07-28T02:56:54Z</cp:lastPrinted>
  <dcterms:created xsi:type="dcterms:W3CDTF">2004-02-07T00:31:59Z</dcterms:created>
  <dcterms:modified xsi:type="dcterms:W3CDTF">2007-08-16T06:55:21Z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