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385" windowHeight="5220" activeTab="3"/>
  </bookViews>
  <sheets>
    <sheet name="Income Statement" sheetId="1" r:id="rId1"/>
    <sheet name="Balance Sheet" sheetId="2" r:id="rId2"/>
    <sheet name="Changes in Equity" sheetId="3" r:id="rId3"/>
    <sheet name="Cash Flow " sheetId="4" r:id="rId4"/>
  </sheets>
  <definedNames/>
  <calcPr fullCalcOnLoad="1"/>
</workbook>
</file>

<file path=xl/sharedStrings.xml><?xml version="1.0" encoding="utf-8"?>
<sst xmlns="http://schemas.openxmlformats.org/spreadsheetml/2006/main" count="172" uniqueCount="126">
  <si>
    <t>(Company No. 582043-K)</t>
  </si>
  <si>
    <t>(Incorporated in Malaysia)</t>
  </si>
  <si>
    <t>(The figures have not been audited)</t>
  </si>
  <si>
    <t>(Unaudited)</t>
  </si>
  <si>
    <t>(Audited)</t>
  </si>
  <si>
    <t>RM'000</t>
  </si>
  <si>
    <t>Property, plant and equipment</t>
  </si>
  <si>
    <t>Goodwill on consolidation</t>
  </si>
  <si>
    <t>Current assets</t>
  </si>
  <si>
    <t xml:space="preserve">  Inventories</t>
  </si>
  <si>
    <t xml:space="preserve">  Cash and bank balances</t>
  </si>
  <si>
    <t>Current liabilities</t>
  </si>
  <si>
    <t xml:space="preserve">  Borrowings</t>
  </si>
  <si>
    <t xml:space="preserve">  Tax liabilities</t>
  </si>
  <si>
    <t>Net current assets</t>
  </si>
  <si>
    <t>Financed by:</t>
  </si>
  <si>
    <t>Dec 31, 2003</t>
  </si>
  <si>
    <t>Capital and reserves</t>
  </si>
  <si>
    <t xml:space="preserve">  Share capital</t>
  </si>
  <si>
    <t xml:space="preserve">  Reserves</t>
  </si>
  <si>
    <t>Long-term and deferred liabilities</t>
  </si>
  <si>
    <t xml:space="preserve">  Deferred tax liabilities</t>
  </si>
  <si>
    <t>INDIVIDUAL QUARTER</t>
  </si>
  <si>
    <t>CUMULATIVE QUARTER</t>
  </si>
  <si>
    <t>CURRENT</t>
  </si>
  <si>
    <t xml:space="preserve">YEAR </t>
  </si>
  <si>
    <t>QUARTER</t>
  </si>
  <si>
    <t>PRECEDING</t>
  </si>
  <si>
    <t>YEAR</t>
  </si>
  <si>
    <t>CORRESPONDING</t>
  </si>
  <si>
    <t>TO DATE</t>
  </si>
  <si>
    <t>PERIOD</t>
  </si>
  <si>
    <t>LNG RESOURCES BERHAD</t>
  </si>
  <si>
    <t>Revenue</t>
  </si>
  <si>
    <t>Profit from operations</t>
  </si>
  <si>
    <t>Finance cost</t>
  </si>
  <si>
    <t>Profit before tax</t>
  </si>
  <si>
    <t>Income tax expense</t>
  </si>
  <si>
    <t>Earnings per share (sen)</t>
  </si>
  <si>
    <t xml:space="preserve">  - Basic</t>
  </si>
  <si>
    <t xml:space="preserve">  - Diluted</t>
  </si>
  <si>
    <t>Share</t>
  </si>
  <si>
    <t>Capital</t>
  </si>
  <si>
    <t>Premium</t>
  </si>
  <si>
    <t>Reserve from</t>
  </si>
  <si>
    <t>Consolidation</t>
  </si>
  <si>
    <t>Retained</t>
  </si>
  <si>
    <t>Profits/(Loss)</t>
  </si>
  <si>
    <t>Non-Distributable</t>
  </si>
  <si>
    <t>Distributable</t>
  </si>
  <si>
    <t>Issue of shares</t>
  </si>
  <si>
    <t>CASH FLOWS FROM OPERATING ACTIVITIES</t>
  </si>
  <si>
    <t>Adjustments for:</t>
  </si>
  <si>
    <t xml:space="preserve">  Non-cash items</t>
  </si>
  <si>
    <t xml:space="preserve">  Non-operating items</t>
  </si>
  <si>
    <t>Changes in working capital</t>
  </si>
  <si>
    <t xml:space="preserve">  Net change in current assets</t>
  </si>
  <si>
    <t xml:space="preserve">  Net change in current liabilities</t>
  </si>
  <si>
    <t>Cash From Operations</t>
  </si>
  <si>
    <t xml:space="preserve">  Interest paid</t>
  </si>
  <si>
    <t xml:space="preserve">  Income tax paid</t>
  </si>
  <si>
    <t>Operating Profit Before Working Capital Changes</t>
  </si>
  <si>
    <t>CASH FLOWS FROM INVESTING ACTIVITIES</t>
  </si>
  <si>
    <t xml:space="preserve">  Other investments</t>
  </si>
  <si>
    <t>CASH FLOWS FROM FINANCING ACTIVITIES</t>
  </si>
  <si>
    <t xml:space="preserve">  Bank borrowings</t>
  </si>
  <si>
    <t>NET INCREASE IN CASH AND CASH EQUIVALENTS</t>
  </si>
  <si>
    <t>Cash and cash equivalents comprise of:</t>
  </si>
  <si>
    <t>Cash and bank balances</t>
  </si>
  <si>
    <t>Operating expenses</t>
  </si>
  <si>
    <t>Net tangible assets (NTA) per share (RM)</t>
  </si>
  <si>
    <t>Share application monies</t>
  </si>
  <si>
    <t>Other Income</t>
  </si>
  <si>
    <t xml:space="preserve">  Other receivables and prepaid expenses</t>
  </si>
  <si>
    <t xml:space="preserve">  Trade receivables</t>
  </si>
  <si>
    <t xml:space="preserve">  Trade payables</t>
  </si>
  <si>
    <t xml:space="preserve">  Other payables and accrued expenses</t>
  </si>
  <si>
    <t>Amortisation of reserve on consolidation</t>
  </si>
  <si>
    <t>Net Cash From Operating Activities</t>
  </si>
  <si>
    <t>Net Cash Used In Investing Activities</t>
  </si>
  <si>
    <t xml:space="preserve">  Interest received</t>
  </si>
  <si>
    <t>As at</t>
  </si>
  <si>
    <t>Balance as at January 1, 2004</t>
  </si>
  <si>
    <t>CONDENSED CONSOLIDATED INCOME STATEMENTS</t>
  </si>
  <si>
    <t>CONDENSED CONSOLIDATED CASH FLOW STATEMENT</t>
  </si>
  <si>
    <t>Net Cash Used In Financing Activities</t>
  </si>
  <si>
    <t>The condensed consolidated balance sheet should be read in conjunction with the audited financial statements for the year ended December 31, 2003 and the accompanying explanatory notes attached to the interim financial statements.</t>
  </si>
  <si>
    <t>CONDENSED CONSOLIDATED BALANCE SHEET</t>
  </si>
  <si>
    <t>The condensed consolidated income statements should be read in conjunction with the audited financial statements for the year ended December 31, 2003 and the accompanying explanatory notes attached to the interim financial statements.</t>
  </si>
  <si>
    <t>Profit after tax</t>
  </si>
  <si>
    <t>Pre-acquisition profit</t>
  </si>
  <si>
    <t>CONDENSED CONSOLIDATED STATEMENT OF CHANGES IN EQUITY</t>
  </si>
  <si>
    <t>Balance as at January 1, 2003</t>
  </si>
  <si>
    <t xml:space="preserve"> * Represents RM2</t>
  </si>
  <si>
    <t>The condensed consolidated statement of changes in equity should be read in conjunction with the audited financial statements for the year ended December 31, 2003 and the accompanying explanatory notes attached to the interim financial statements.</t>
  </si>
  <si>
    <t>*</t>
  </si>
  <si>
    <t>Total/Net</t>
  </si>
  <si>
    <t>Arising from acquisition of subsidiary companies</t>
  </si>
  <si>
    <t xml:space="preserve">  Acquisition of subsidiary companies</t>
  </si>
  <si>
    <t>The condensed consolidated cash flow statement should be read in conjunction with the audited  financial statements for the year ended December 31, 2003 and the accompanying explanatory notes attached to the interim financial statements.</t>
  </si>
  <si>
    <t>Bonus issue</t>
  </si>
  <si>
    <t>Share issue expenses</t>
  </si>
  <si>
    <t>Dividend</t>
  </si>
  <si>
    <t xml:space="preserve">  Dividend paid</t>
  </si>
  <si>
    <t>Note</t>
  </si>
  <si>
    <t>(A)</t>
  </si>
  <si>
    <t>Note (A)</t>
  </si>
  <si>
    <t>Profit before tax and after pre-acquisition profit</t>
  </si>
  <si>
    <t xml:space="preserve">Share issue expenses </t>
  </si>
  <si>
    <t>FOR THE FOURTH QUARTER ENDED DECEMBER 31, 2004</t>
  </si>
  <si>
    <t>Net profit for the period/year</t>
  </si>
  <si>
    <t>AS AT DECEMBER 31, 2004</t>
  </si>
  <si>
    <t>Dec 31, 2004</t>
  </si>
  <si>
    <t>Net profit for the year</t>
  </si>
  <si>
    <t>Balance as at December 31, 2004</t>
  </si>
  <si>
    <t>Balance as at December 31, 2003</t>
  </si>
  <si>
    <t>CASH AND CASH EQUIVALENTS AS AT BEGINNING OF YEAR</t>
  </si>
  <si>
    <t>CASH AND CASH EQUIVALENTS AS AT END OF YEAR</t>
  </si>
  <si>
    <t>Profit before tax for the year ended December 31, 2003</t>
  </si>
  <si>
    <t>Less: Pre-acquisition profit before tax for the year ended December 31, 2003</t>
  </si>
  <si>
    <t xml:space="preserve">  Proceeds from share application monies</t>
  </si>
  <si>
    <t>Deferred expenditure</t>
  </si>
  <si>
    <t xml:space="preserve">  Deferred expenditure paid</t>
  </si>
  <si>
    <t xml:space="preserve">  Income tax refunded</t>
  </si>
  <si>
    <t xml:space="preserve">  Proceeds from issuance of shares</t>
  </si>
  <si>
    <t xml:space="preserve">  Share issue expenses paid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</si>
</sst>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 #,##0.00_);_(* \(#,##0.00\);_(* &quot;-&quot;_);_(@_)"/>
    <numFmt numFmtId="167" formatCode="_(* #,##0.0_);_(* \(#,##0.0\);_(* &quot;-&quot;??_);_(@_)"/>
  </numFmts>
  <fonts count="14">
    <font>
      <sz val="10"/>
      <name val="Arial"/>
      <family val="0"/>
    </font>
    <font>
      <sz val="10"/>
      <name val="Times New Roman"/>
      <family val="1"/>
    </font>
    <font>
      <sz val="8"/>
      <name val="Arial"/>
      <family val="0"/>
    </font>
    <font>
      <sz val="11"/>
      <name val="Times New Roman"/>
      <family val="1"/>
    </font>
    <font>
      <b/>
      <sz val="10"/>
      <name val="Times New Roman"/>
      <family val="1"/>
    </font>
    <font>
      <b/>
      <sz val="11"/>
      <name val="Times New Roman"/>
      <family val="1"/>
    </font>
    <font>
      <i/>
      <sz val="11"/>
      <name val="Times New Roman"/>
      <family val="1"/>
    </font>
    <font>
      <sz val="11"/>
      <color indexed="10"/>
      <name val="Times New Roman"/>
      <family val="1"/>
    </font>
    <font>
      <sz val="10"/>
      <color indexed="10"/>
      <name val="Times New Roman"/>
      <family val="1"/>
    </font>
    <font>
      <u val="single"/>
      <sz val="10"/>
      <color indexed="12"/>
      <name val="Arial"/>
      <family val="0"/>
    </font>
    <font>
      <u val="single"/>
      <sz val="10"/>
      <color indexed="36"/>
      <name val="Arial"/>
      <family val="0"/>
    </font>
    <font>
      <i/>
      <sz val="10"/>
      <name val="Times New Roman"/>
      <family val="1"/>
    </font>
    <font>
      <b/>
      <u val="single"/>
      <sz val="11"/>
      <name val="Times New Roman"/>
      <family val="1"/>
    </font>
    <font>
      <b/>
      <u val="singleAccounting"/>
      <sz val="11"/>
      <name val="Times New Roman"/>
      <family val="1"/>
    </font>
  </fonts>
  <fills count="2">
    <fill>
      <patternFill/>
    </fill>
    <fill>
      <patternFill patternType="gray125"/>
    </fill>
  </fills>
  <borders count="19">
    <border>
      <left/>
      <right/>
      <top/>
      <bottom/>
      <diagonal/>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thin"/>
    </border>
    <border>
      <left style="medium"/>
      <right style="medium"/>
      <top style="medium"/>
      <bottom style="thin"/>
    </border>
    <border>
      <left style="medium"/>
      <right style="thin"/>
      <top style="thin"/>
      <bottom>
        <color indexed="63"/>
      </bottom>
    </border>
    <border>
      <left style="thin"/>
      <right style="medium"/>
      <top style="thin"/>
      <bottom>
        <color indexed="63"/>
      </bottom>
    </border>
    <border>
      <left style="medium"/>
      <right style="medium"/>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medium"/>
      <top>
        <color indexed="63"/>
      </top>
      <bottom style="medium"/>
    </border>
    <border>
      <left style="medium"/>
      <right style="medium"/>
      <top>
        <color indexed="63"/>
      </top>
      <bottom style="medium"/>
    </border>
    <border>
      <left style="medium"/>
      <right style="thin"/>
      <top style="medium"/>
      <bottom>
        <color indexed="63"/>
      </bottom>
    </border>
    <border>
      <left style="thin"/>
      <right style="medium"/>
      <top style="medium"/>
      <bottom>
        <color indexed="63"/>
      </bottom>
    </border>
    <border>
      <left>
        <color indexed="63"/>
      </left>
      <right>
        <color indexed="63"/>
      </right>
      <top>
        <color indexed="63"/>
      </top>
      <bottom style="medium"/>
    </border>
    <border>
      <left>
        <color indexed="63"/>
      </left>
      <right>
        <color indexed="63"/>
      </right>
      <top>
        <color indexed="63"/>
      </top>
      <bottom style="double"/>
    </border>
    <border>
      <left style="medium"/>
      <right>
        <color indexed="63"/>
      </right>
      <top style="medium"/>
      <bottom style="thin"/>
    </border>
    <border>
      <left>
        <color indexed="63"/>
      </left>
      <right style="medium"/>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71">
    <xf numFmtId="0" fontId="0" fillId="0" borderId="0" xfId="0" applyAlignment="1">
      <alignment/>
    </xf>
    <xf numFmtId="0" fontId="4" fillId="0" borderId="0" xfId="0" applyFont="1" applyFill="1" applyAlignment="1">
      <alignment/>
    </xf>
    <xf numFmtId="0" fontId="5" fillId="0" borderId="0" xfId="0" applyFont="1" applyFill="1" applyAlignment="1">
      <alignment/>
    </xf>
    <xf numFmtId="0" fontId="3" fillId="0" borderId="0" xfId="0" applyFont="1" applyFill="1" applyAlignment="1">
      <alignment/>
    </xf>
    <xf numFmtId="164" fontId="3" fillId="0" borderId="0" xfId="0" applyNumberFormat="1" applyFont="1" applyFill="1" applyAlignment="1">
      <alignment/>
    </xf>
    <xf numFmtId="164" fontId="5" fillId="0" borderId="0" xfId="0" applyNumberFormat="1" applyFont="1" applyFill="1" applyAlignment="1">
      <alignment horizontal="center"/>
    </xf>
    <xf numFmtId="164" fontId="5" fillId="0" borderId="0" xfId="0" applyNumberFormat="1" applyFont="1" applyFill="1" applyAlignment="1" quotePrefix="1">
      <alignment horizontal="center"/>
    </xf>
    <xf numFmtId="164" fontId="3" fillId="0" borderId="0" xfId="15" applyNumberFormat="1" applyFont="1" applyFill="1" applyBorder="1" applyAlignment="1">
      <alignment/>
    </xf>
    <xf numFmtId="164" fontId="3" fillId="0" borderId="1" xfId="0" applyNumberFormat="1" applyFont="1" applyFill="1" applyBorder="1" applyAlignment="1">
      <alignment/>
    </xf>
    <xf numFmtId="164" fontId="3" fillId="0" borderId="0" xfId="0" applyNumberFormat="1" applyFont="1" applyFill="1" applyBorder="1" applyAlignment="1">
      <alignment/>
    </xf>
    <xf numFmtId="164" fontId="3" fillId="0" borderId="2" xfId="0" applyNumberFormat="1" applyFont="1" applyFill="1" applyBorder="1" applyAlignment="1">
      <alignment/>
    </xf>
    <xf numFmtId="164" fontId="3" fillId="0" borderId="3" xfId="0" applyNumberFormat="1" applyFont="1" applyFill="1" applyBorder="1" applyAlignment="1">
      <alignment/>
    </xf>
    <xf numFmtId="43" fontId="5" fillId="0" borderId="0" xfId="0" applyNumberFormat="1" applyFont="1" applyFill="1" applyAlignment="1">
      <alignment/>
    </xf>
    <xf numFmtId="164" fontId="5" fillId="0" borderId="0" xfId="0" applyNumberFormat="1" applyFont="1" applyFill="1" applyAlignment="1">
      <alignment/>
    </xf>
    <xf numFmtId="0" fontId="7" fillId="0" borderId="0" xfId="0" applyFont="1" applyFill="1" applyAlignment="1">
      <alignment/>
    </xf>
    <xf numFmtId="43" fontId="7" fillId="0" borderId="0" xfId="15" applyFont="1" applyFill="1" applyAlignment="1">
      <alignment/>
    </xf>
    <xf numFmtId="0" fontId="6" fillId="0" borderId="0" xfId="0" applyFont="1" applyFill="1" applyAlignment="1">
      <alignment/>
    </xf>
    <xf numFmtId="43" fontId="3" fillId="0" borderId="0" xfId="15" applyFont="1" applyFill="1" applyAlignment="1">
      <alignment/>
    </xf>
    <xf numFmtId="41" fontId="1" fillId="0" borderId="0" xfId="0" applyNumberFormat="1" applyFont="1" applyFill="1" applyAlignment="1">
      <alignment/>
    </xf>
    <xf numFmtId="0" fontId="1" fillId="0" borderId="0" xfId="0" applyFont="1" applyFill="1" applyAlignment="1">
      <alignment/>
    </xf>
    <xf numFmtId="41" fontId="4" fillId="0" borderId="4" xfId="0" applyNumberFormat="1" applyFont="1" applyFill="1" applyBorder="1" applyAlignment="1">
      <alignment horizontal="center"/>
    </xf>
    <xf numFmtId="41" fontId="4" fillId="0" borderId="5" xfId="0" applyNumberFormat="1" applyFont="1" applyFill="1" applyBorder="1" applyAlignment="1">
      <alignment horizontal="center"/>
    </xf>
    <xf numFmtId="41" fontId="4" fillId="0" borderId="6" xfId="0" applyNumberFormat="1" applyFont="1" applyFill="1" applyBorder="1" applyAlignment="1">
      <alignment horizontal="center"/>
    </xf>
    <xf numFmtId="41" fontId="4" fillId="0" borderId="7" xfId="0" applyNumberFormat="1" applyFont="1" applyFill="1" applyBorder="1" applyAlignment="1">
      <alignment/>
    </xf>
    <xf numFmtId="41" fontId="4" fillId="0" borderId="8" xfId="0" applyNumberFormat="1" applyFont="1" applyFill="1" applyBorder="1" applyAlignment="1">
      <alignment horizontal="center"/>
    </xf>
    <xf numFmtId="41" fontId="4" fillId="0" borderId="9" xfId="0" applyNumberFormat="1" applyFont="1" applyFill="1" applyBorder="1" applyAlignment="1">
      <alignment horizontal="center"/>
    </xf>
    <xf numFmtId="41" fontId="4" fillId="0" borderId="10" xfId="0" applyNumberFormat="1" applyFont="1" applyFill="1" applyBorder="1" applyAlignment="1">
      <alignment horizontal="center"/>
    </xf>
    <xf numFmtId="41" fontId="4" fillId="0" borderId="11" xfId="0" applyNumberFormat="1" applyFont="1" applyFill="1" applyBorder="1" applyAlignment="1">
      <alignment horizontal="center"/>
    </xf>
    <xf numFmtId="41" fontId="4" fillId="0" borderId="12" xfId="0" applyNumberFormat="1" applyFont="1" applyFill="1" applyBorder="1" applyAlignment="1">
      <alignment/>
    </xf>
    <xf numFmtId="41" fontId="4" fillId="0" borderId="13" xfId="0" applyNumberFormat="1" applyFont="1" applyFill="1" applyBorder="1" applyAlignment="1">
      <alignment/>
    </xf>
    <xf numFmtId="41" fontId="4" fillId="0" borderId="14" xfId="0" applyNumberFormat="1" applyFont="1" applyFill="1" applyBorder="1" applyAlignment="1">
      <alignment/>
    </xf>
    <xf numFmtId="41" fontId="1" fillId="0" borderId="8" xfId="0" applyNumberFormat="1" applyFont="1" applyFill="1" applyBorder="1" applyAlignment="1">
      <alignment/>
    </xf>
    <xf numFmtId="41" fontId="1" fillId="0" borderId="9" xfId="0" applyNumberFormat="1" applyFont="1" applyFill="1" applyBorder="1" applyAlignment="1">
      <alignment horizontal="center"/>
    </xf>
    <xf numFmtId="41" fontId="1" fillId="0" borderId="7" xfId="0" applyNumberFormat="1" applyFont="1" applyFill="1" applyBorder="1" applyAlignment="1">
      <alignment/>
    </xf>
    <xf numFmtId="0" fontId="4" fillId="0" borderId="0" xfId="0" applyFont="1" applyFill="1" applyBorder="1" applyAlignment="1">
      <alignment/>
    </xf>
    <xf numFmtId="166" fontId="1" fillId="0" borderId="8" xfId="0" applyNumberFormat="1" applyFont="1" applyFill="1" applyBorder="1" applyAlignment="1">
      <alignment/>
    </xf>
    <xf numFmtId="41" fontId="1" fillId="0" borderId="10" xfId="0" applyNumberFormat="1" applyFont="1" applyFill="1" applyBorder="1" applyAlignment="1">
      <alignment/>
    </xf>
    <xf numFmtId="41" fontId="1" fillId="0" borderId="11" xfId="0" applyNumberFormat="1" applyFont="1" applyFill="1" applyBorder="1" applyAlignment="1">
      <alignment/>
    </xf>
    <xf numFmtId="41" fontId="1" fillId="0" borderId="12" xfId="0" applyNumberFormat="1" applyFont="1" applyFill="1" applyBorder="1" applyAlignment="1">
      <alignment/>
    </xf>
    <xf numFmtId="41" fontId="1" fillId="0" borderId="0" xfId="0" applyNumberFormat="1" applyFont="1" applyFill="1" applyBorder="1" applyAlignment="1">
      <alignment/>
    </xf>
    <xf numFmtId="164" fontId="1" fillId="0" borderId="0" xfId="0" applyNumberFormat="1" applyFont="1" applyFill="1" applyAlignment="1">
      <alignment/>
    </xf>
    <xf numFmtId="164" fontId="4" fillId="0" borderId="0" xfId="0" applyNumberFormat="1" applyFont="1" applyFill="1" applyAlignment="1">
      <alignment horizontal="center"/>
    </xf>
    <xf numFmtId="0" fontId="4" fillId="0" borderId="0" xfId="0" applyFont="1" applyFill="1" applyAlignment="1">
      <alignment horizontal="center"/>
    </xf>
    <xf numFmtId="164" fontId="1" fillId="0" borderId="3" xfId="0" applyNumberFormat="1" applyFont="1" applyFill="1" applyBorder="1" applyAlignment="1">
      <alignment/>
    </xf>
    <xf numFmtId="164" fontId="1" fillId="0" borderId="15" xfId="0" applyNumberFormat="1" applyFont="1" applyFill="1" applyBorder="1" applyAlignment="1">
      <alignment/>
    </xf>
    <xf numFmtId="164" fontId="8" fillId="0" borderId="0" xfId="0" applyNumberFormat="1" applyFont="1" applyFill="1" applyAlignment="1">
      <alignment/>
    </xf>
    <xf numFmtId="0" fontId="5" fillId="0" borderId="0" xfId="0" applyFont="1" applyFill="1" applyAlignment="1">
      <alignment horizontal="center"/>
    </xf>
    <xf numFmtId="0" fontId="5" fillId="0" borderId="0" xfId="0" applyFont="1" applyFill="1" applyBorder="1" applyAlignment="1">
      <alignment/>
    </xf>
    <xf numFmtId="0" fontId="3" fillId="0" borderId="0" xfId="0" applyFont="1" applyFill="1" applyBorder="1" applyAlignment="1">
      <alignment/>
    </xf>
    <xf numFmtId="0" fontId="5" fillId="0" borderId="0" xfId="0" applyFont="1" applyFill="1" applyBorder="1" applyAlignment="1">
      <alignment horizontal="center"/>
    </xf>
    <xf numFmtId="164" fontId="3" fillId="0" borderId="3" xfId="0" applyNumberFormat="1" applyFont="1" applyFill="1" applyBorder="1" applyAlignment="1">
      <alignment horizontal="right"/>
    </xf>
    <xf numFmtId="164" fontId="3" fillId="0" borderId="16" xfId="0" applyNumberFormat="1" applyFont="1" applyFill="1" applyBorder="1" applyAlignment="1">
      <alignment/>
    </xf>
    <xf numFmtId="0" fontId="6" fillId="0" borderId="0" xfId="0" applyFont="1" applyFill="1" applyBorder="1" applyAlignment="1">
      <alignment/>
    </xf>
    <xf numFmtId="164" fontId="5" fillId="0" borderId="0" xfId="0" applyNumberFormat="1" applyFont="1" applyFill="1" applyBorder="1" applyAlignment="1" quotePrefix="1">
      <alignment horizontal="center"/>
    </xf>
    <xf numFmtId="164" fontId="5" fillId="0" borderId="0" xfId="0" applyNumberFormat="1" applyFont="1" applyFill="1" applyBorder="1" applyAlignment="1">
      <alignment horizontal="center"/>
    </xf>
    <xf numFmtId="164" fontId="3" fillId="0" borderId="0" xfId="0" applyNumberFormat="1" applyFont="1" applyFill="1" applyBorder="1" applyAlignment="1">
      <alignment horizontal="right"/>
    </xf>
    <xf numFmtId="0" fontId="1" fillId="0" borderId="0" xfId="0" applyFont="1" applyFill="1" applyBorder="1" applyAlignment="1">
      <alignment/>
    </xf>
    <xf numFmtId="164" fontId="4" fillId="0" borderId="0" xfId="0" applyNumberFormat="1" applyFont="1" applyFill="1" applyAlignment="1">
      <alignment horizontal="right"/>
    </xf>
    <xf numFmtId="0" fontId="11" fillId="0" borderId="0" xfId="0" applyFont="1" applyFill="1" applyAlignment="1">
      <alignment/>
    </xf>
    <xf numFmtId="164" fontId="1" fillId="0" borderId="0" xfId="0" applyNumberFormat="1" applyFont="1" applyFill="1" applyAlignment="1">
      <alignment horizontal="right"/>
    </xf>
    <xf numFmtId="164" fontId="1" fillId="0" borderId="0" xfId="0" applyNumberFormat="1" applyFont="1" applyFill="1" applyBorder="1" applyAlignment="1">
      <alignment/>
    </xf>
    <xf numFmtId="0" fontId="12" fillId="0" borderId="0" xfId="0" applyFont="1" applyFill="1" applyAlignment="1">
      <alignment/>
    </xf>
    <xf numFmtId="164" fontId="13" fillId="0" borderId="0" xfId="0" applyNumberFormat="1" applyFont="1" applyFill="1" applyAlignment="1">
      <alignment horizontal="center"/>
    </xf>
    <xf numFmtId="15" fontId="4" fillId="0" borderId="8" xfId="0" applyNumberFormat="1" applyFont="1" applyFill="1" applyBorder="1" applyAlignment="1" quotePrefix="1">
      <alignment horizontal="center"/>
    </xf>
    <xf numFmtId="15" fontId="4" fillId="0" borderId="9" xfId="0" applyNumberFormat="1" applyFont="1" applyFill="1" applyBorder="1" applyAlignment="1" quotePrefix="1">
      <alignment horizontal="center"/>
    </xf>
    <xf numFmtId="166" fontId="1" fillId="0" borderId="9" xfId="0" applyNumberFormat="1" applyFont="1" applyFill="1" applyBorder="1" applyAlignment="1">
      <alignment horizontal="center"/>
    </xf>
    <xf numFmtId="41" fontId="4" fillId="0" borderId="17" xfId="0" applyNumberFormat="1" applyFont="1" applyFill="1" applyBorder="1" applyAlignment="1">
      <alignment horizontal="center"/>
    </xf>
    <xf numFmtId="41" fontId="4" fillId="0" borderId="18" xfId="0" applyNumberFormat="1" applyFont="1" applyFill="1" applyBorder="1" applyAlignment="1">
      <alignment horizontal="center"/>
    </xf>
    <xf numFmtId="0" fontId="1" fillId="0" borderId="0" xfId="0" applyFont="1" applyFill="1" applyAlignment="1">
      <alignment horizontal="justify" wrapText="1"/>
    </xf>
    <xf numFmtId="0" fontId="3" fillId="0" borderId="0" xfId="0" applyFont="1" applyFill="1" applyAlignment="1">
      <alignment horizontal="justify" wrapText="1"/>
    </xf>
    <xf numFmtId="164" fontId="4" fillId="0" borderId="0" xfId="0" applyNumberFormat="1" applyFon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7</xdr:row>
      <xdr:rowOff>95250</xdr:rowOff>
    </xdr:from>
    <xdr:to>
      <xdr:col>2</xdr:col>
      <xdr:colOff>342900</xdr:colOff>
      <xdr:row>7</xdr:row>
      <xdr:rowOff>95250</xdr:rowOff>
    </xdr:to>
    <xdr:sp>
      <xdr:nvSpPr>
        <xdr:cNvPr id="1" name="Line 1"/>
        <xdr:cNvSpPr>
          <a:spLocks/>
        </xdr:cNvSpPr>
      </xdr:nvSpPr>
      <xdr:spPr>
        <a:xfrm flipH="1" flipV="1">
          <a:off x="3476625" y="1228725"/>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504825</xdr:colOff>
      <xdr:row>7</xdr:row>
      <xdr:rowOff>95250</xdr:rowOff>
    </xdr:from>
    <xdr:to>
      <xdr:col>4</xdr:col>
      <xdr:colOff>0</xdr:colOff>
      <xdr:row>7</xdr:row>
      <xdr:rowOff>95250</xdr:rowOff>
    </xdr:to>
    <xdr:sp>
      <xdr:nvSpPr>
        <xdr:cNvPr id="2" name="Line 2"/>
        <xdr:cNvSpPr>
          <a:spLocks/>
        </xdr:cNvSpPr>
      </xdr:nvSpPr>
      <xdr:spPr>
        <a:xfrm>
          <a:off x="4791075" y="1228725"/>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F44"/>
  <sheetViews>
    <sheetView workbookViewId="0" topLeftCell="A30">
      <selection activeCell="B47" sqref="B47"/>
    </sheetView>
  </sheetViews>
  <sheetFormatPr defaultColWidth="9.140625" defaultRowHeight="12.75"/>
  <cols>
    <col min="1" max="1" width="31.57421875" style="19" customWidth="1"/>
    <col min="2" max="2" width="17.140625" style="18" customWidth="1"/>
    <col min="3" max="3" width="18.140625" style="18" customWidth="1"/>
    <col min="4" max="4" width="2.7109375" style="18" customWidth="1"/>
    <col min="5" max="5" width="17.140625" style="18" customWidth="1"/>
    <col min="6" max="6" width="18.57421875" style="18" customWidth="1"/>
    <col min="7" max="7" width="9.140625" style="18" customWidth="1"/>
    <col min="8" max="16384" width="9.140625" style="19" customWidth="1"/>
  </cols>
  <sheetData>
    <row r="1" ht="12.75">
      <c r="A1" s="1" t="s">
        <v>32</v>
      </c>
    </row>
    <row r="2" ht="12.75">
      <c r="A2" s="19" t="s">
        <v>0</v>
      </c>
    </row>
    <row r="3" ht="12.75">
      <c r="A3" s="19" t="s">
        <v>1</v>
      </c>
    </row>
    <row r="5" ht="12.75">
      <c r="A5" s="1" t="s">
        <v>83</v>
      </c>
    </row>
    <row r="6" ht="12.75">
      <c r="A6" s="1" t="s">
        <v>109</v>
      </c>
    </row>
    <row r="7" ht="12.75">
      <c r="A7" s="19" t="s">
        <v>2</v>
      </c>
    </row>
    <row r="8" ht="13.5" thickBot="1"/>
    <row r="9" spans="2:6" ht="12.75">
      <c r="B9" s="66" t="s">
        <v>22</v>
      </c>
      <c r="C9" s="67"/>
      <c r="D9" s="20"/>
      <c r="E9" s="66" t="s">
        <v>23</v>
      </c>
      <c r="F9" s="67"/>
    </row>
    <row r="10" spans="2:6" ht="12.75">
      <c r="B10" s="21"/>
      <c r="C10" s="22" t="s">
        <v>27</v>
      </c>
      <c r="D10" s="23"/>
      <c r="E10" s="21"/>
      <c r="F10" s="22" t="s">
        <v>27</v>
      </c>
    </row>
    <row r="11" spans="2:6" ht="12.75">
      <c r="B11" s="24" t="s">
        <v>24</v>
      </c>
      <c r="C11" s="25" t="s">
        <v>28</v>
      </c>
      <c r="D11" s="23"/>
      <c r="E11" s="24" t="s">
        <v>24</v>
      </c>
      <c r="F11" s="25" t="s">
        <v>28</v>
      </c>
    </row>
    <row r="12" spans="2:6" ht="12.75">
      <c r="B12" s="24" t="s">
        <v>25</v>
      </c>
      <c r="C12" s="25" t="s">
        <v>29</v>
      </c>
      <c r="D12" s="23"/>
      <c r="E12" s="24" t="s">
        <v>25</v>
      </c>
      <c r="F12" s="25" t="s">
        <v>29</v>
      </c>
    </row>
    <row r="13" spans="2:6" ht="12.75">
      <c r="B13" s="24" t="s">
        <v>26</v>
      </c>
      <c r="C13" s="25" t="s">
        <v>26</v>
      </c>
      <c r="D13" s="23"/>
      <c r="E13" s="24" t="s">
        <v>30</v>
      </c>
      <c r="F13" s="25" t="s">
        <v>31</v>
      </c>
    </row>
    <row r="14" spans="2:6" ht="12.75">
      <c r="B14" s="63">
        <v>38352</v>
      </c>
      <c r="C14" s="64">
        <v>37986</v>
      </c>
      <c r="D14" s="23"/>
      <c r="E14" s="63">
        <v>38352</v>
      </c>
      <c r="F14" s="64">
        <v>37986</v>
      </c>
    </row>
    <row r="15" spans="2:6" ht="13.5" thickBot="1">
      <c r="B15" s="26" t="s">
        <v>5</v>
      </c>
      <c r="C15" s="27" t="s">
        <v>5</v>
      </c>
      <c r="D15" s="28"/>
      <c r="E15" s="26" t="s">
        <v>5</v>
      </c>
      <c r="F15" s="27" t="s">
        <v>5</v>
      </c>
    </row>
    <row r="16" spans="2:6" ht="12.75">
      <c r="B16" s="29"/>
      <c r="C16" s="30"/>
      <c r="D16" s="23"/>
      <c r="E16" s="29"/>
      <c r="F16" s="30"/>
    </row>
    <row r="17" spans="1:6" ht="12.75">
      <c r="A17" s="19" t="s">
        <v>33</v>
      </c>
      <c r="B17" s="31">
        <f>E17-15538</f>
        <v>4643</v>
      </c>
      <c r="C17" s="32">
        <v>4327</v>
      </c>
      <c r="D17" s="33"/>
      <c r="E17" s="31">
        <v>20181</v>
      </c>
      <c r="F17" s="32">
        <v>17758</v>
      </c>
    </row>
    <row r="18" spans="2:6" ht="12.75">
      <c r="B18" s="31"/>
      <c r="C18" s="32"/>
      <c r="D18" s="33"/>
      <c r="E18" s="31"/>
      <c r="F18" s="32"/>
    </row>
    <row r="19" spans="1:6" ht="12.75">
      <c r="A19" s="19" t="s">
        <v>72</v>
      </c>
      <c r="B19" s="31">
        <f>E19-478</f>
        <v>89</v>
      </c>
      <c r="C19" s="32">
        <v>147</v>
      </c>
      <c r="D19" s="33"/>
      <c r="E19" s="31">
        <v>567</v>
      </c>
      <c r="F19" s="32">
        <v>300</v>
      </c>
    </row>
    <row r="20" spans="1:6" ht="12.75">
      <c r="A20" s="1"/>
      <c r="B20" s="31"/>
      <c r="C20" s="32"/>
      <c r="D20" s="33"/>
      <c r="E20" s="31"/>
      <c r="F20" s="32"/>
    </row>
    <row r="21" spans="1:6" ht="12.75">
      <c r="A21" s="19" t="s">
        <v>69</v>
      </c>
      <c r="B21" s="31">
        <f>B23-B17-B19</f>
        <v>-3951</v>
      </c>
      <c r="C21" s="32">
        <f>C23-C17-C19</f>
        <v>-3432</v>
      </c>
      <c r="D21" s="33"/>
      <c r="E21" s="31">
        <f>-(E17+E19-E23)</f>
        <v>-15338</v>
      </c>
      <c r="F21" s="32">
        <f>F23-F17-F19</f>
        <v>-13224</v>
      </c>
    </row>
    <row r="22" spans="2:6" ht="12.75">
      <c r="B22" s="31"/>
      <c r="C22" s="32"/>
      <c r="D22" s="33"/>
      <c r="E22" s="31"/>
      <c r="F22" s="32"/>
    </row>
    <row r="23" spans="1:6" ht="12.75">
      <c r="A23" s="1" t="s">
        <v>34</v>
      </c>
      <c r="B23" s="31">
        <f>B27-B25</f>
        <v>781</v>
      </c>
      <c r="C23" s="32">
        <v>1042</v>
      </c>
      <c r="D23" s="33"/>
      <c r="E23" s="31">
        <f>E27-E25</f>
        <v>5410</v>
      </c>
      <c r="F23" s="32">
        <v>4834</v>
      </c>
    </row>
    <row r="24" spans="1:6" ht="12.75">
      <c r="A24" s="1"/>
      <c r="B24" s="31"/>
      <c r="C24" s="32"/>
      <c r="D24" s="33"/>
      <c r="E24" s="31"/>
      <c r="F24" s="32"/>
    </row>
    <row r="25" spans="1:6" ht="12.75">
      <c r="A25" s="19" t="s">
        <v>35</v>
      </c>
      <c r="B25" s="31">
        <f>E25+48</f>
        <v>-17</v>
      </c>
      <c r="C25" s="32">
        <v>-20</v>
      </c>
      <c r="D25" s="33"/>
      <c r="E25" s="31">
        <v>-65</v>
      </c>
      <c r="F25" s="32">
        <v>-197</v>
      </c>
    </row>
    <row r="26" spans="2:6" ht="12.75">
      <c r="B26" s="31"/>
      <c r="C26" s="32"/>
      <c r="D26" s="33"/>
      <c r="E26" s="31"/>
      <c r="F26" s="32"/>
    </row>
    <row r="27" spans="1:6" ht="12.75">
      <c r="A27" s="1" t="s">
        <v>36</v>
      </c>
      <c r="B27" s="31">
        <f>B31-B29</f>
        <v>764</v>
      </c>
      <c r="C27" s="32">
        <f>C23+C25</f>
        <v>1022</v>
      </c>
      <c r="D27" s="33"/>
      <c r="E27" s="31">
        <f>E31-E29</f>
        <v>5345</v>
      </c>
      <c r="F27" s="32">
        <f>F23+F25</f>
        <v>4637</v>
      </c>
    </row>
    <row r="28" spans="1:6" ht="12.75">
      <c r="A28" s="1"/>
      <c r="B28" s="31"/>
      <c r="C28" s="32"/>
      <c r="D28" s="33"/>
      <c r="E28" s="31"/>
      <c r="F28" s="32"/>
    </row>
    <row r="29" spans="1:6" ht="12.75">
      <c r="A29" s="19" t="s">
        <v>37</v>
      </c>
      <c r="B29" s="31">
        <f>E29+814</f>
        <v>279</v>
      </c>
      <c r="C29" s="32">
        <v>-23</v>
      </c>
      <c r="D29" s="33"/>
      <c r="E29" s="31">
        <v>-535</v>
      </c>
      <c r="F29" s="32">
        <v>-537</v>
      </c>
    </row>
    <row r="30" spans="2:6" ht="12.75">
      <c r="B30" s="31"/>
      <c r="C30" s="32"/>
      <c r="D30" s="33"/>
      <c r="E30" s="31"/>
      <c r="F30" s="32"/>
    </row>
    <row r="31" spans="1:6" ht="12.75">
      <c r="A31" s="34" t="s">
        <v>89</v>
      </c>
      <c r="B31" s="31">
        <f>E31-3767</f>
        <v>1043</v>
      </c>
      <c r="C31" s="32">
        <f>C27+C29</f>
        <v>999</v>
      </c>
      <c r="D31" s="33"/>
      <c r="E31" s="31">
        <v>4810</v>
      </c>
      <c r="F31" s="32">
        <f>F27+F29</f>
        <v>4100</v>
      </c>
    </row>
    <row r="32" spans="1:6" ht="12.75">
      <c r="A32" s="34"/>
      <c r="B32" s="31"/>
      <c r="C32" s="32"/>
      <c r="D32" s="33"/>
      <c r="E32" s="31"/>
      <c r="F32" s="32"/>
    </row>
    <row r="33" spans="1:6" ht="12.75">
      <c r="A33" s="56" t="s">
        <v>90</v>
      </c>
      <c r="B33" s="31">
        <v>0</v>
      </c>
      <c r="C33" s="32">
        <v>0</v>
      </c>
      <c r="D33" s="33"/>
      <c r="E33" s="31">
        <v>0</v>
      </c>
      <c r="F33" s="32">
        <v>-46</v>
      </c>
    </row>
    <row r="34" spans="1:6" ht="12.75">
      <c r="A34" s="34"/>
      <c r="B34" s="31"/>
      <c r="C34" s="32"/>
      <c r="D34" s="33"/>
      <c r="E34" s="31"/>
      <c r="F34" s="32"/>
    </row>
    <row r="35" spans="1:6" ht="12.75">
      <c r="A35" s="1" t="s">
        <v>110</v>
      </c>
      <c r="B35" s="31">
        <f>B31+B33</f>
        <v>1043</v>
      </c>
      <c r="C35" s="32">
        <f>C31+C33</f>
        <v>999</v>
      </c>
      <c r="D35" s="33"/>
      <c r="E35" s="31">
        <f>E31+E33</f>
        <v>4810</v>
      </c>
      <c r="F35" s="32">
        <f>F31+F33</f>
        <v>4054</v>
      </c>
    </row>
    <row r="36" spans="1:6" ht="12.75">
      <c r="A36" s="1"/>
      <c r="B36" s="31"/>
      <c r="C36" s="32"/>
      <c r="D36" s="33"/>
      <c r="E36" s="31"/>
      <c r="F36" s="32"/>
    </row>
    <row r="37" spans="2:6" ht="12.75">
      <c r="B37" s="31"/>
      <c r="C37" s="32"/>
      <c r="D37" s="33"/>
      <c r="E37" s="31"/>
      <c r="F37" s="32"/>
    </row>
    <row r="38" spans="1:6" ht="12.75">
      <c r="A38" s="1" t="s">
        <v>38</v>
      </c>
      <c r="B38" s="31"/>
      <c r="C38" s="32"/>
      <c r="D38" s="33"/>
      <c r="E38" s="31"/>
      <c r="F38" s="32"/>
    </row>
    <row r="39" spans="1:6" ht="12.75">
      <c r="A39" s="1" t="s">
        <v>39</v>
      </c>
      <c r="B39" s="35">
        <v>0.71</v>
      </c>
      <c r="C39" s="65">
        <v>0.85</v>
      </c>
      <c r="D39" s="33"/>
      <c r="E39" s="35">
        <v>3.28</v>
      </c>
      <c r="F39" s="65">
        <v>3.45</v>
      </c>
    </row>
    <row r="40" spans="1:6" ht="12.75">
      <c r="A40" s="1" t="s">
        <v>40</v>
      </c>
      <c r="B40" s="35">
        <v>0.67</v>
      </c>
      <c r="C40" s="65">
        <v>0.81</v>
      </c>
      <c r="D40" s="33"/>
      <c r="E40" s="35">
        <v>3.05</v>
      </c>
      <c r="F40" s="65">
        <v>3.29</v>
      </c>
    </row>
    <row r="41" spans="2:6" ht="13.5" thickBot="1">
      <c r="B41" s="36"/>
      <c r="C41" s="37"/>
      <c r="D41" s="38"/>
      <c r="E41" s="36"/>
      <c r="F41" s="37"/>
    </row>
    <row r="42" spans="2:6" ht="12.75">
      <c r="B42" s="39"/>
      <c r="C42" s="39"/>
      <c r="D42" s="39"/>
      <c r="E42" s="39"/>
      <c r="F42" s="39"/>
    </row>
    <row r="44" spans="1:6" ht="27.75" customHeight="1">
      <c r="A44" s="68" t="s">
        <v>88</v>
      </c>
      <c r="B44" s="68"/>
      <c r="C44" s="68"/>
      <c r="D44" s="68"/>
      <c r="E44" s="68"/>
      <c r="F44" s="68"/>
    </row>
  </sheetData>
  <mergeCells count="3">
    <mergeCell ref="B9:C9"/>
    <mergeCell ref="E9:F9"/>
    <mergeCell ref="A44:F44"/>
  </mergeCells>
  <printOptions/>
  <pageMargins left="0.75" right="0.75" top="1" bottom="1" header="0.5" footer="0.5"/>
  <pageSetup fitToHeight="1" fitToWidth="1" horizontalDpi="600" verticalDpi="600" orientation="portrait" scale="86" r:id="rId1"/>
</worksheet>
</file>

<file path=xl/worksheets/sheet2.xml><?xml version="1.0" encoding="utf-8"?>
<worksheet xmlns="http://schemas.openxmlformats.org/spreadsheetml/2006/main" xmlns:r="http://schemas.openxmlformats.org/officeDocument/2006/relationships">
  <sheetPr>
    <pageSetUpPr fitToPage="1"/>
  </sheetPr>
  <dimension ref="A1:E55"/>
  <sheetViews>
    <sheetView workbookViewId="0" topLeftCell="A18">
      <selection activeCell="C28" sqref="C28"/>
    </sheetView>
  </sheetViews>
  <sheetFormatPr defaultColWidth="9.140625" defaultRowHeight="12.75"/>
  <cols>
    <col min="1" max="1" width="53.140625" style="3" customWidth="1"/>
    <col min="2" max="2" width="6.28125" style="3" customWidth="1"/>
    <col min="3" max="3" width="14.8515625" style="4" customWidth="1"/>
    <col min="4" max="4" width="6.421875" style="4" customWidth="1"/>
    <col min="5" max="5" width="14.8515625" style="4" customWidth="1"/>
    <col min="6" max="16384" width="9.140625" style="3" customWidth="1"/>
  </cols>
  <sheetData>
    <row r="1" ht="15">
      <c r="A1" s="2" t="s">
        <v>32</v>
      </c>
    </row>
    <row r="2" ht="15">
      <c r="A2" s="3" t="s">
        <v>0</v>
      </c>
    </row>
    <row r="3" ht="15">
      <c r="A3" s="3" t="s">
        <v>1</v>
      </c>
    </row>
    <row r="5" ht="15">
      <c r="A5" s="2" t="s">
        <v>87</v>
      </c>
    </row>
    <row r="6" ht="15">
      <c r="A6" s="2" t="s">
        <v>111</v>
      </c>
    </row>
    <row r="7" ht="15">
      <c r="A7" s="3" t="s">
        <v>2</v>
      </c>
    </row>
    <row r="9" spans="3:5" ht="15">
      <c r="C9" s="5" t="s">
        <v>81</v>
      </c>
      <c r="D9" s="5"/>
      <c r="E9" s="5" t="s">
        <v>81</v>
      </c>
    </row>
    <row r="10" spans="3:5" ht="15">
      <c r="C10" s="6" t="s">
        <v>112</v>
      </c>
      <c r="D10" s="6"/>
      <c r="E10" s="6" t="s">
        <v>16</v>
      </c>
    </row>
    <row r="11" spans="3:5" ht="15">
      <c r="C11" s="5" t="s">
        <v>3</v>
      </c>
      <c r="D11" s="5"/>
      <c r="E11" s="5" t="s">
        <v>4</v>
      </c>
    </row>
    <row r="12" spans="3:5" ht="15">
      <c r="C12" s="5" t="s">
        <v>5</v>
      </c>
      <c r="D12" s="5"/>
      <c r="E12" s="5" t="s">
        <v>5</v>
      </c>
    </row>
    <row r="14" spans="1:5" ht="15">
      <c r="A14" s="2" t="s">
        <v>6</v>
      </c>
      <c r="C14" s="4">
        <v>10436</v>
      </c>
      <c r="E14" s="4">
        <v>8671</v>
      </c>
    </row>
    <row r="15" spans="1:5" ht="15">
      <c r="A15" s="2" t="s">
        <v>7</v>
      </c>
      <c r="C15" s="4">
        <v>996</v>
      </c>
      <c r="E15" s="4">
        <v>1051</v>
      </c>
    </row>
    <row r="16" spans="1:5" ht="15">
      <c r="A16" s="2" t="s">
        <v>121</v>
      </c>
      <c r="C16" s="4">
        <v>57</v>
      </c>
      <c r="E16" s="4">
        <v>0</v>
      </c>
    </row>
    <row r="18" ht="15">
      <c r="A18" s="2" t="s">
        <v>8</v>
      </c>
    </row>
    <row r="19" spans="1:5" ht="15">
      <c r="A19" s="3" t="s">
        <v>9</v>
      </c>
      <c r="C19" s="4">
        <v>2715</v>
      </c>
      <c r="E19" s="4">
        <v>3448</v>
      </c>
    </row>
    <row r="20" spans="1:5" ht="15">
      <c r="A20" s="3" t="s">
        <v>74</v>
      </c>
      <c r="C20" s="4">
        <v>3560</v>
      </c>
      <c r="E20" s="4">
        <v>3137</v>
      </c>
    </row>
    <row r="21" spans="1:5" ht="15">
      <c r="A21" s="3" t="s">
        <v>73</v>
      </c>
      <c r="C21" s="4">
        <v>891</v>
      </c>
      <c r="E21" s="4">
        <v>634</v>
      </c>
    </row>
    <row r="22" spans="1:5" ht="15">
      <c r="A22" s="3" t="s">
        <v>10</v>
      </c>
      <c r="C22" s="4">
        <v>7221</v>
      </c>
      <c r="E22" s="4">
        <v>5028</v>
      </c>
    </row>
    <row r="23" spans="3:5" ht="15">
      <c r="C23" s="8">
        <f>SUM(C19:C22)</f>
        <v>14387</v>
      </c>
      <c r="D23" s="9"/>
      <c r="E23" s="8">
        <f>SUM(E19:E22)</f>
        <v>12247</v>
      </c>
    </row>
    <row r="24" ht="15">
      <c r="A24" s="2"/>
    </row>
    <row r="25" ht="15">
      <c r="A25" s="2" t="s">
        <v>11</v>
      </c>
    </row>
    <row r="26" spans="1:5" ht="15">
      <c r="A26" s="3" t="s">
        <v>75</v>
      </c>
      <c r="C26" s="4">
        <v>747</v>
      </c>
      <c r="E26" s="4">
        <v>659</v>
      </c>
    </row>
    <row r="27" spans="1:5" ht="15">
      <c r="A27" s="3" t="s">
        <v>76</v>
      </c>
      <c r="C27" s="4">
        <v>1418</v>
      </c>
      <c r="E27" s="4">
        <v>925</v>
      </c>
    </row>
    <row r="28" spans="1:5" ht="15">
      <c r="A28" s="3" t="s">
        <v>12</v>
      </c>
      <c r="C28" s="4">
        <v>150</v>
      </c>
      <c r="E28" s="4">
        <v>348</v>
      </c>
    </row>
    <row r="29" spans="1:5" ht="15">
      <c r="A29" s="3" t="s">
        <v>13</v>
      </c>
      <c r="C29" s="4">
        <v>5</v>
      </c>
      <c r="E29" s="4">
        <v>16</v>
      </c>
    </row>
    <row r="30" spans="3:5" ht="15">
      <c r="C30" s="8">
        <f>SUM(C26:C29)</f>
        <v>2320</v>
      </c>
      <c r="D30" s="9"/>
      <c r="E30" s="8">
        <f>SUM(E26:E29)</f>
        <v>1948</v>
      </c>
    </row>
    <row r="31" spans="3:5" ht="15">
      <c r="C31" s="9"/>
      <c r="D31" s="9"/>
      <c r="E31" s="9"/>
    </row>
    <row r="33" spans="1:5" ht="15">
      <c r="A33" s="2" t="s">
        <v>14</v>
      </c>
      <c r="C33" s="4">
        <f>C23-C30</f>
        <v>12067</v>
      </c>
      <c r="E33" s="4">
        <f>E23-E30</f>
        <v>10299</v>
      </c>
    </row>
    <row r="35" spans="3:5" ht="15.75" thickBot="1">
      <c r="C35" s="10">
        <f>C33+C15+C14+C16</f>
        <v>23556</v>
      </c>
      <c r="D35" s="9"/>
      <c r="E35" s="10">
        <f>E33+E15+E14</f>
        <v>20021</v>
      </c>
    </row>
    <row r="37" ht="15">
      <c r="A37" s="3" t="s">
        <v>15</v>
      </c>
    </row>
    <row r="39" ht="15">
      <c r="A39" s="2" t="s">
        <v>17</v>
      </c>
    </row>
    <row r="40" spans="1:5" ht="15">
      <c r="A40" s="3" t="s">
        <v>18</v>
      </c>
      <c r="C40" s="4">
        <v>15039</v>
      </c>
      <c r="E40" s="4">
        <v>9141</v>
      </c>
    </row>
    <row r="41" spans="1:5" ht="15">
      <c r="A41" s="3" t="s">
        <v>19</v>
      </c>
      <c r="C41" s="11">
        <v>7634</v>
      </c>
      <c r="D41" s="9"/>
      <c r="E41" s="11">
        <v>9910</v>
      </c>
    </row>
    <row r="42" spans="3:5" ht="15">
      <c r="C42" s="4">
        <f>SUM(C40:C41)</f>
        <v>22673</v>
      </c>
      <c r="E42" s="4">
        <f>SUM(E40:E41)</f>
        <v>19051</v>
      </c>
    </row>
    <row r="44" spans="1:5" ht="15">
      <c r="A44" s="2" t="s">
        <v>71</v>
      </c>
      <c r="C44" s="4">
        <v>0</v>
      </c>
      <c r="E44" s="4">
        <v>120</v>
      </c>
    </row>
    <row r="46" ht="15">
      <c r="A46" s="2" t="s">
        <v>20</v>
      </c>
    </row>
    <row r="47" spans="1:5" ht="15">
      <c r="A47" s="3" t="s">
        <v>12</v>
      </c>
      <c r="C47" s="4">
        <v>188</v>
      </c>
      <c r="E47" s="4">
        <v>379</v>
      </c>
    </row>
    <row r="48" spans="1:5" ht="15">
      <c r="A48" s="3" t="s">
        <v>21</v>
      </c>
      <c r="C48" s="4">
        <v>695</v>
      </c>
      <c r="E48" s="4">
        <v>471</v>
      </c>
    </row>
    <row r="49" spans="3:5" ht="15.75" thickBot="1">
      <c r="C49" s="10">
        <f>SUM(C42:C48)</f>
        <v>23556</v>
      </c>
      <c r="D49" s="9"/>
      <c r="E49" s="10">
        <f>SUM(E42:E48)</f>
        <v>20021</v>
      </c>
    </row>
    <row r="51" spans="1:5" ht="15">
      <c r="A51" s="2" t="s">
        <v>70</v>
      </c>
      <c r="C51" s="12">
        <v>0.14</v>
      </c>
      <c r="D51" s="13"/>
      <c r="E51" s="12">
        <v>0.2</v>
      </c>
    </row>
    <row r="52" spans="2:3" ht="15">
      <c r="B52" s="14"/>
      <c r="C52" s="15"/>
    </row>
    <row r="53" spans="1:3" ht="15">
      <c r="A53" s="16"/>
      <c r="C53" s="17"/>
    </row>
    <row r="55" spans="1:5" ht="45.75" customHeight="1">
      <c r="A55" s="69" t="s">
        <v>86</v>
      </c>
      <c r="B55" s="69"/>
      <c r="C55" s="69"/>
      <c r="D55" s="69"/>
      <c r="E55" s="69"/>
    </row>
  </sheetData>
  <mergeCells count="1">
    <mergeCell ref="A55:E55"/>
  </mergeCells>
  <printOptions/>
  <pageMargins left="0.75" right="0.75" top="1" bottom="1" header="0.5" footer="0.5"/>
  <pageSetup fitToHeight="1" fitToWidth="1" horizontalDpi="600" verticalDpi="600" orientation="portrait" scale="78" r:id="rId1"/>
</worksheet>
</file>

<file path=xl/worksheets/sheet3.xml><?xml version="1.0" encoding="utf-8"?>
<worksheet xmlns="http://schemas.openxmlformats.org/spreadsheetml/2006/main" xmlns:r="http://schemas.openxmlformats.org/officeDocument/2006/relationships">
  <sheetPr>
    <pageSetUpPr fitToPage="1"/>
  </sheetPr>
  <dimension ref="A1:H39"/>
  <sheetViews>
    <sheetView workbookViewId="0" topLeftCell="A10">
      <selection activeCell="B27" sqref="B27"/>
    </sheetView>
  </sheetViews>
  <sheetFormatPr defaultColWidth="9.140625" defaultRowHeight="12.75"/>
  <cols>
    <col min="1" max="1" width="39.7109375" style="19" customWidth="1"/>
    <col min="2" max="6" width="12.28125" style="40" customWidth="1"/>
    <col min="7" max="16384" width="9.140625" style="19" customWidth="1"/>
  </cols>
  <sheetData>
    <row r="1" ht="12.75">
      <c r="A1" s="1" t="s">
        <v>32</v>
      </c>
    </row>
    <row r="2" ht="12.75">
      <c r="A2" s="19" t="s">
        <v>0</v>
      </c>
    </row>
    <row r="3" ht="12.75">
      <c r="A3" s="19" t="s">
        <v>1</v>
      </c>
    </row>
    <row r="5" ht="12.75">
      <c r="A5" s="1" t="s">
        <v>91</v>
      </c>
    </row>
    <row r="6" ht="12.75">
      <c r="A6" s="1" t="s">
        <v>109</v>
      </c>
    </row>
    <row r="7" ht="12.75">
      <c r="A7" s="19" t="s">
        <v>2</v>
      </c>
    </row>
    <row r="8" spans="3:5" ht="12.75">
      <c r="C8" s="70" t="s">
        <v>48</v>
      </c>
      <c r="D8" s="70"/>
      <c r="E8" s="41" t="s">
        <v>49</v>
      </c>
    </row>
    <row r="9" spans="2:6" s="42" customFormat="1" ht="12.75">
      <c r="B9" s="57" t="s">
        <v>41</v>
      </c>
      <c r="C9" s="57" t="s">
        <v>41</v>
      </c>
      <c r="D9" s="57" t="s">
        <v>44</v>
      </c>
      <c r="E9" s="57" t="s">
        <v>46</v>
      </c>
      <c r="F9" s="57"/>
    </row>
    <row r="10" spans="2:6" s="42" customFormat="1" ht="12.75">
      <c r="B10" s="57" t="s">
        <v>42</v>
      </c>
      <c r="C10" s="57" t="s">
        <v>43</v>
      </c>
      <c r="D10" s="57" t="s">
        <v>45</v>
      </c>
      <c r="E10" s="57" t="s">
        <v>47</v>
      </c>
      <c r="F10" s="57" t="s">
        <v>96</v>
      </c>
    </row>
    <row r="11" spans="2:6" s="42" customFormat="1" ht="12.75">
      <c r="B11" s="57" t="s">
        <v>5</v>
      </c>
      <c r="C11" s="57" t="s">
        <v>5</v>
      </c>
      <c r="D11" s="57" t="s">
        <v>5</v>
      </c>
      <c r="E11" s="57" t="s">
        <v>5</v>
      </c>
      <c r="F11" s="57" t="s">
        <v>5</v>
      </c>
    </row>
    <row r="13" spans="1:6" ht="12.75">
      <c r="A13" s="1" t="s">
        <v>82</v>
      </c>
      <c r="B13" s="40">
        <v>9141</v>
      </c>
      <c r="C13" s="40">
        <v>3688</v>
      </c>
      <c r="D13" s="40">
        <v>2715</v>
      </c>
      <c r="E13" s="40">
        <v>3507</v>
      </c>
      <c r="F13" s="40">
        <v>19051</v>
      </c>
    </row>
    <row r="15" spans="1:6" ht="12.75">
      <c r="A15" s="19" t="s">
        <v>50</v>
      </c>
      <c r="B15" s="40">
        <f>34+359</f>
        <v>393</v>
      </c>
      <c r="C15" s="40">
        <f>85+445</f>
        <v>530</v>
      </c>
      <c r="D15" s="40">
        <v>0</v>
      </c>
      <c r="E15" s="40">
        <v>0</v>
      </c>
      <c r="F15" s="40">
        <f aca="true" t="shared" si="0" ref="F15:F20">SUM(B15:E15)</f>
        <v>923</v>
      </c>
    </row>
    <row r="16" spans="1:6" ht="12.75">
      <c r="A16" s="19" t="s">
        <v>77</v>
      </c>
      <c r="B16" s="40">
        <v>0</v>
      </c>
      <c r="C16" s="40">
        <v>0</v>
      </c>
      <c r="D16" s="40">
        <v>-113</v>
      </c>
      <c r="E16" s="40">
        <v>0</v>
      </c>
      <c r="F16" s="40">
        <f t="shared" si="0"/>
        <v>-113</v>
      </c>
    </row>
    <row r="17" spans="1:6" ht="12.75">
      <c r="A17" s="19" t="s">
        <v>113</v>
      </c>
      <c r="B17" s="60">
        <v>0</v>
      </c>
      <c r="C17" s="60">
        <v>0</v>
      </c>
      <c r="D17" s="60">
        <v>0</v>
      </c>
      <c r="E17" s="60">
        <f>'Income Statement'!E35</f>
        <v>4810</v>
      </c>
      <c r="F17" s="60">
        <f t="shared" si="0"/>
        <v>4810</v>
      </c>
    </row>
    <row r="18" spans="1:6" ht="12.75">
      <c r="A18" s="19" t="s">
        <v>102</v>
      </c>
      <c r="B18" s="60">
        <v>0</v>
      </c>
      <c r="C18" s="60">
        <v>0</v>
      </c>
      <c r="D18" s="60">
        <v>0</v>
      </c>
      <c r="E18" s="60">
        <v>-1927</v>
      </c>
      <c r="F18" s="60">
        <f t="shared" si="0"/>
        <v>-1927</v>
      </c>
    </row>
    <row r="19" spans="1:6" ht="12.75">
      <c r="A19" s="19" t="s">
        <v>100</v>
      </c>
      <c r="B19" s="60">
        <v>5505</v>
      </c>
      <c r="C19" s="60">
        <v>-3703</v>
      </c>
      <c r="D19" s="60">
        <v>0</v>
      </c>
      <c r="E19" s="60">
        <v>-1802</v>
      </c>
      <c r="F19" s="60">
        <f t="shared" si="0"/>
        <v>0</v>
      </c>
    </row>
    <row r="20" spans="1:6" ht="12.75">
      <c r="A20" s="19" t="s">
        <v>101</v>
      </c>
      <c r="B20" s="43">
        <v>0</v>
      </c>
      <c r="C20" s="43">
        <v>-71</v>
      </c>
      <c r="D20" s="43">
        <v>0</v>
      </c>
      <c r="E20" s="43">
        <v>0</v>
      </c>
      <c r="F20" s="43">
        <f t="shared" si="0"/>
        <v>-71</v>
      </c>
    </row>
    <row r="22" spans="1:8" ht="13.5" thickBot="1">
      <c r="A22" s="1" t="s">
        <v>114</v>
      </c>
      <c r="B22" s="44">
        <f>SUM(B13:B20)</f>
        <v>15039</v>
      </c>
      <c r="C22" s="44">
        <f>SUM(C13:C20)</f>
        <v>444</v>
      </c>
      <c r="D22" s="44">
        <f>SUM(D13:D20)</f>
        <v>2602</v>
      </c>
      <c r="E22" s="44">
        <f>SUM(E13:E20)</f>
        <v>4588</v>
      </c>
      <c r="F22" s="44">
        <f>SUM(F13:F20)</f>
        <v>22673</v>
      </c>
      <c r="H22" s="45"/>
    </row>
    <row r="25" spans="1:6" ht="12.75">
      <c r="A25" s="1" t="s">
        <v>92</v>
      </c>
      <c r="B25" s="59" t="s">
        <v>95</v>
      </c>
      <c r="C25" s="40">
        <v>0</v>
      </c>
      <c r="D25" s="40">
        <v>0</v>
      </c>
      <c r="E25" s="40">
        <v>-7</v>
      </c>
      <c r="F25" s="40">
        <v>-7</v>
      </c>
    </row>
    <row r="27" spans="1:6" ht="12.75">
      <c r="A27" s="19" t="s">
        <v>50</v>
      </c>
      <c r="B27" s="40">
        <v>9141</v>
      </c>
      <c r="C27" s="40">
        <v>4708</v>
      </c>
      <c r="D27" s="40">
        <v>0</v>
      </c>
      <c r="E27" s="40">
        <v>0</v>
      </c>
      <c r="F27" s="40">
        <f aca="true" t="shared" si="1" ref="F27:F32">SUM(B27:E27)</f>
        <v>13849</v>
      </c>
    </row>
    <row r="28" spans="1:6" ht="12.75">
      <c r="A28" s="19" t="s">
        <v>108</v>
      </c>
      <c r="B28" s="40">
        <v>0</v>
      </c>
      <c r="C28" s="40">
        <v>-1020</v>
      </c>
      <c r="D28" s="40">
        <v>0</v>
      </c>
      <c r="E28" s="40">
        <v>0</v>
      </c>
      <c r="F28" s="40">
        <f t="shared" si="1"/>
        <v>-1020</v>
      </c>
    </row>
    <row r="29" spans="1:6" ht="12.75">
      <c r="A29" s="19" t="s">
        <v>97</v>
      </c>
      <c r="B29" s="40">
        <v>0</v>
      </c>
      <c r="C29" s="40">
        <v>0</v>
      </c>
      <c r="D29" s="40">
        <v>2828</v>
      </c>
      <c r="E29" s="40">
        <v>0</v>
      </c>
      <c r="F29" s="40">
        <f t="shared" si="1"/>
        <v>2828</v>
      </c>
    </row>
    <row r="30" spans="1:6" ht="12.75">
      <c r="A30" s="19" t="s">
        <v>77</v>
      </c>
      <c r="B30" s="40">
        <v>0</v>
      </c>
      <c r="C30" s="40">
        <v>0</v>
      </c>
      <c r="D30" s="40">
        <v>-113</v>
      </c>
      <c r="E30" s="40">
        <v>0</v>
      </c>
      <c r="F30" s="40">
        <f t="shared" si="1"/>
        <v>-113</v>
      </c>
    </row>
    <row r="31" spans="1:6" ht="12.75">
      <c r="A31" s="19" t="s">
        <v>113</v>
      </c>
      <c r="B31" s="40">
        <v>0</v>
      </c>
      <c r="C31" s="40">
        <v>0</v>
      </c>
      <c r="D31" s="40">
        <v>0</v>
      </c>
      <c r="E31" s="40">
        <v>4054</v>
      </c>
      <c r="F31" s="40">
        <f t="shared" si="1"/>
        <v>4054</v>
      </c>
    </row>
    <row r="32" spans="1:6" ht="12.75">
      <c r="A32" s="19" t="s">
        <v>102</v>
      </c>
      <c r="B32" s="43">
        <v>0</v>
      </c>
      <c r="C32" s="43">
        <v>0</v>
      </c>
      <c r="D32" s="43">
        <v>0</v>
      </c>
      <c r="E32" s="43">
        <v>-540</v>
      </c>
      <c r="F32" s="43">
        <f t="shared" si="1"/>
        <v>-540</v>
      </c>
    </row>
    <row r="34" spans="1:6" ht="13.5" thickBot="1">
      <c r="A34" s="1" t="s">
        <v>115</v>
      </c>
      <c r="B34" s="44">
        <f>SUM(B25:B32)</f>
        <v>9141</v>
      </c>
      <c r="C34" s="44">
        <f>SUM(C25:C32)</f>
        <v>3688</v>
      </c>
      <c r="D34" s="44">
        <f>SUM(D25:D32)</f>
        <v>2715</v>
      </c>
      <c r="E34" s="44">
        <f>SUM(E25:E32)</f>
        <v>3507</v>
      </c>
      <c r="F34" s="44">
        <f>SUM(F25:F32)</f>
        <v>19051</v>
      </c>
    </row>
    <row r="37" ht="12.75">
      <c r="A37" s="58" t="s">
        <v>93</v>
      </c>
    </row>
    <row r="39" spans="1:6" ht="24.75" customHeight="1">
      <c r="A39" s="68" t="s">
        <v>94</v>
      </c>
      <c r="B39" s="68"/>
      <c r="C39" s="68"/>
      <c r="D39" s="68"/>
      <c r="E39" s="68"/>
      <c r="F39" s="68"/>
    </row>
  </sheetData>
  <mergeCells count="2">
    <mergeCell ref="C8:D8"/>
    <mergeCell ref="A39:F39"/>
  </mergeCells>
  <printOptions/>
  <pageMargins left="0.75" right="0.75" top="1" bottom="1" header="0.5" footer="0.5"/>
  <pageSetup fitToHeight="1" fitToWidth="1" horizontalDpi="600" verticalDpi="600" orientation="portrait" scale="9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E64"/>
  <sheetViews>
    <sheetView tabSelected="1" workbookViewId="0" topLeftCell="A25">
      <selection activeCell="E37" sqref="E37"/>
    </sheetView>
  </sheetViews>
  <sheetFormatPr defaultColWidth="9.140625" defaultRowHeight="12.75"/>
  <cols>
    <col min="1" max="1" width="58.7109375" style="3" customWidth="1"/>
    <col min="2" max="2" width="8.57421875" style="3" customWidth="1"/>
    <col min="3" max="3" width="14.8515625" style="4" customWidth="1"/>
    <col min="4" max="4" width="6.421875" style="9" customWidth="1"/>
    <col min="5" max="5" width="14.8515625" style="9" customWidth="1"/>
    <col min="6" max="16384" width="9.140625" style="3" customWidth="1"/>
  </cols>
  <sheetData>
    <row r="1" ht="15">
      <c r="A1" s="2" t="s">
        <v>32</v>
      </c>
    </row>
    <row r="2" ht="15">
      <c r="A2" s="3" t="s">
        <v>0</v>
      </c>
    </row>
    <row r="3" ht="15">
      <c r="A3" s="3" t="s">
        <v>1</v>
      </c>
    </row>
    <row r="5" ht="15">
      <c r="A5" s="2" t="s">
        <v>84</v>
      </c>
    </row>
    <row r="6" ht="15">
      <c r="A6" s="2" t="s">
        <v>109</v>
      </c>
    </row>
    <row r="7" ht="15">
      <c r="A7" s="3" t="s">
        <v>2</v>
      </c>
    </row>
    <row r="9" spans="3:5" ht="15">
      <c r="C9" s="6" t="s">
        <v>112</v>
      </c>
      <c r="D9" s="53"/>
      <c r="E9" s="53" t="s">
        <v>16</v>
      </c>
    </row>
    <row r="10" spans="2:5" ht="15">
      <c r="B10" s="46" t="s">
        <v>104</v>
      </c>
      <c r="C10" s="5" t="s">
        <v>5</v>
      </c>
      <c r="D10" s="49"/>
      <c r="E10" s="54" t="s">
        <v>5</v>
      </c>
    </row>
    <row r="11" ht="15">
      <c r="D11" s="48"/>
    </row>
    <row r="12" spans="1:4" ht="15">
      <c r="A12" s="47" t="s">
        <v>51</v>
      </c>
      <c r="B12" s="48"/>
      <c r="C12" s="9"/>
      <c r="D12" s="48"/>
    </row>
    <row r="13" spans="1:5" ht="15">
      <c r="A13" s="48" t="s">
        <v>107</v>
      </c>
      <c r="B13" s="49" t="s">
        <v>105</v>
      </c>
      <c r="C13" s="9">
        <f>'Income Statement'!E27</f>
        <v>5345</v>
      </c>
      <c r="D13" s="49"/>
      <c r="E13" s="9">
        <v>4555</v>
      </c>
    </row>
    <row r="14" spans="1:3" ht="15">
      <c r="A14" s="48" t="s">
        <v>52</v>
      </c>
      <c r="B14" s="48"/>
      <c r="C14" s="9"/>
    </row>
    <row r="15" spans="1:5" ht="15">
      <c r="A15" s="48" t="s">
        <v>53</v>
      </c>
      <c r="B15" s="48"/>
      <c r="C15" s="9">
        <v>2541</v>
      </c>
      <c r="E15" s="9">
        <v>1913</v>
      </c>
    </row>
    <row r="16" spans="1:5" ht="15">
      <c r="A16" s="48" t="s">
        <v>54</v>
      </c>
      <c r="B16" s="48"/>
      <c r="C16" s="11">
        <v>-238</v>
      </c>
      <c r="E16" s="11">
        <v>91</v>
      </c>
    </row>
    <row r="17" spans="1:5" ht="15">
      <c r="A17" s="48" t="s">
        <v>61</v>
      </c>
      <c r="B17" s="48"/>
      <c r="C17" s="9">
        <f>SUM(C13:C16)</f>
        <v>7648</v>
      </c>
      <c r="E17" s="9">
        <f>SUM(E13:E16)</f>
        <v>6559</v>
      </c>
    </row>
    <row r="18" spans="1:3" ht="15">
      <c r="A18" s="48" t="s">
        <v>55</v>
      </c>
      <c r="B18" s="48"/>
      <c r="C18" s="9"/>
    </row>
    <row r="19" spans="1:5" ht="15">
      <c r="A19" s="48" t="s">
        <v>56</v>
      </c>
      <c r="B19" s="48"/>
      <c r="C19" s="9">
        <v>243</v>
      </c>
      <c r="E19" s="9">
        <v>-4</v>
      </c>
    </row>
    <row r="20" spans="1:5" ht="15">
      <c r="A20" s="48" t="s">
        <v>57</v>
      </c>
      <c r="B20" s="48"/>
      <c r="C20" s="50">
        <v>580</v>
      </c>
      <c r="E20" s="50">
        <v>-222</v>
      </c>
    </row>
    <row r="21" spans="1:5" ht="15">
      <c r="A21" s="48" t="s">
        <v>58</v>
      </c>
      <c r="B21" s="48"/>
      <c r="C21" s="9">
        <f>SUM(C17:C20)</f>
        <v>8471</v>
      </c>
      <c r="E21" s="9">
        <f>SUM(E17:E20)</f>
        <v>6333</v>
      </c>
    </row>
    <row r="22" spans="1:5" ht="15">
      <c r="A22" s="48" t="s">
        <v>59</v>
      </c>
      <c r="B22" s="48"/>
      <c r="C22" s="9">
        <v>-37</v>
      </c>
      <c r="E22" s="9">
        <v>-140</v>
      </c>
    </row>
    <row r="23" spans="1:5" ht="15">
      <c r="A23" s="48" t="s">
        <v>80</v>
      </c>
      <c r="B23" s="48"/>
      <c r="C23" s="9">
        <v>97</v>
      </c>
      <c r="E23" s="9">
        <v>13</v>
      </c>
    </row>
    <row r="24" spans="1:5" ht="15">
      <c r="A24" s="48" t="s">
        <v>123</v>
      </c>
      <c r="B24" s="48"/>
      <c r="C24" s="9">
        <v>19</v>
      </c>
      <c r="E24" s="9">
        <v>0</v>
      </c>
    </row>
    <row r="25" spans="1:5" ht="15">
      <c r="A25" s="48" t="s">
        <v>60</v>
      </c>
      <c r="B25" s="48"/>
      <c r="C25" s="11">
        <v>-528</v>
      </c>
      <c r="E25" s="11">
        <v>-729</v>
      </c>
    </row>
    <row r="26" spans="1:5" ht="15">
      <c r="A26" s="48" t="s">
        <v>78</v>
      </c>
      <c r="B26" s="48"/>
      <c r="C26" s="9">
        <f>SUM(C21:C25)</f>
        <v>8022</v>
      </c>
      <c r="E26" s="9">
        <f>SUM(E21:E25)</f>
        <v>5477</v>
      </c>
    </row>
    <row r="27" spans="1:3" ht="15">
      <c r="A27" s="48"/>
      <c r="B27" s="48"/>
      <c r="C27" s="9"/>
    </row>
    <row r="28" spans="1:3" ht="15">
      <c r="A28" s="47" t="s">
        <v>62</v>
      </c>
      <c r="B28" s="48"/>
      <c r="C28" s="9"/>
    </row>
    <row r="29" spans="1:5" ht="15">
      <c r="A29" s="48" t="s">
        <v>98</v>
      </c>
      <c r="B29" s="48"/>
      <c r="C29" s="9">
        <v>0</v>
      </c>
      <c r="E29" s="9">
        <v>556</v>
      </c>
    </row>
    <row r="30" spans="1:5" ht="15">
      <c r="A30" s="48" t="s">
        <v>63</v>
      </c>
      <c r="B30" s="48"/>
      <c r="C30" s="11">
        <v>-4190</v>
      </c>
      <c r="E30" s="11">
        <v>-2457</v>
      </c>
    </row>
    <row r="31" spans="1:5" ht="15">
      <c r="A31" s="48" t="s">
        <v>79</v>
      </c>
      <c r="B31" s="48"/>
      <c r="C31" s="9">
        <f>SUM(C29:C30)</f>
        <v>-4190</v>
      </c>
      <c r="E31" s="9">
        <f>SUM(E29:E30)</f>
        <v>-1901</v>
      </c>
    </row>
    <row r="32" spans="1:3" ht="15">
      <c r="A32" s="48"/>
      <c r="B32" s="48"/>
      <c r="C32" s="9"/>
    </row>
    <row r="33" spans="1:3" ht="15">
      <c r="A33" s="47" t="s">
        <v>64</v>
      </c>
      <c r="B33" s="48"/>
      <c r="C33" s="9"/>
    </row>
    <row r="34" spans="1:5" ht="15">
      <c r="A34" s="48" t="s">
        <v>65</v>
      </c>
      <c r="B34" s="48"/>
      <c r="C34" s="9">
        <v>-389</v>
      </c>
      <c r="E34" s="9">
        <v>-2780</v>
      </c>
    </row>
    <row r="35" spans="1:5" ht="15">
      <c r="A35" s="48" t="s">
        <v>103</v>
      </c>
      <c r="B35" s="48"/>
      <c r="C35" s="9">
        <v>-1927</v>
      </c>
      <c r="E35" s="9">
        <v>-540</v>
      </c>
    </row>
    <row r="36" spans="1:5" ht="15">
      <c r="A36" s="48" t="s">
        <v>122</v>
      </c>
      <c r="B36" s="48"/>
      <c r="C36" s="9">
        <v>-57</v>
      </c>
      <c r="E36" s="9">
        <v>0</v>
      </c>
    </row>
    <row r="37" spans="1:5" ht="15">
      <c r="A37" s="48" t="s">
        <v>125</v>
      </c>
      <c r="B37" s="48"/>
      <c r="C37" s="9">
        <v>-71</v>
      </c>
      <c r="E37" s="9">
        <v>0</v>
      </c>
    </row>
    <row r="38" spans="1:5" ht="15">
      <c r="A38" s="48" t="s">
        <v>124</v>
      </c>
      <c r="B38" s="48"/>
      <c r="C38" s="9">
        <v>805</v>
      </c>
      <c r="E38" s="9">
        <v>4652</v>
      </c>
    </row>
    <row r="39" spans="1:5" ht="15">
      <c r="A39" s="48" t="s">
        <v>120</v>
      </c>
      <c r="B39" s="48"/>
      <c r="C39" s="11">
        <v>0</v>
      </c>
      <c r="E39" s="11">
        <v>120</v>
      </c>
    </row>
    <row r="40" spans="1:5" ht="15">
      <c r="A40" s="48" t="s">
        <v>85</v>
      </c>
      <c r="B40" s="48"/>
      <c r="C40" s="9">
        <f>SUM(C34:C39)</f>
        <v>-1639</v>
      </c>
      <c r="E40" s="9">
        <f>SUM(E34:E39)</f>
        <v>1452</v>
      </c>
    </row>
    <row r="41" spans="1:3" ht="15">
      <c r="A41" s="48"/>
      <c r="B41" s="48"/>
      <c r="C41" s="9"/>
    </row>
    <row r="42" spans="1:5" ht="15">
      <c r="A42" s="47" t="s">
        <v>66</v>
      </c>
      <c r="B42" s="48"/>
      <c r="C42" s="9">
        <f>C26+C31+C40</f>
        <v>2193</v>
      </c>
      <c r="E42" s="9">
        <f>E26+E31+E40</f>
        <v>5028</v>
      </c>
    </row>
    <row r="43" spans="1:5" ht="15">
      <c r="A43" s="47" t="s">
        <v>116</v>
      </c>
      <c r="B43" s="48"/>
      <c r="C43" s="9">
        <v>5028</v>
      </c>
      <c r="E43" s="55" t="s">
        <v>95</v>
      </c>
    </row>
    <row r="44" spans="1:5" ht="15.75" thickBot="1">
      <c r="A44" s="47" t="s">
        <v>117</v>
      </c>
      <c r="B44" s="48"/>
      <c r="C44" s="10">
        <f>SUM(C42:C43)</f>
        <v>7221</v>
      </c>
      <c r="E44" s="10">
        <f>SUM(E42:E43)</f>
        <v>5028</v>
      </c>
    </row>
    <row r="45" spans="1:3" ht="15">
      <c r="A45" s="48"/>
      <c r="B45" s="48"/>
      <c r="C45" s="9"/>
    </row>
    <row r="46" spans="1:3" ht="15">
      <c r="A46" s="48" t="s">
        <v>67</v>
      </c>
      <c r="B46" s="48"/>
      <c r="C46" s="9"/>
    </row>
    <row r="47" spans="1:5" ht="15.75" thickBot="1">
      <c r="A47" s="48" t="s">
        <v>68</v>
      </c>
      <c r="B47" s="48"/>
      <c r="C47" s="51">
        <f>'Balance Sheet'!C22</f>
        <v>7221</v>
      </c>
      <c r="E47" s="51">
        <v>5028</v>
      </c>
    </row>
    <row r="48" spans="1:3" ht="15.75" thickTop="1">
      <c r="A48" s="48"/>
      <c r="B48" s="48"/>
      <c r="C48" s="9"/>
    </row>
    <row r="49" spans="1:5" ht="15">
      <c r="A49" s="52"/>
      <c r="B49" s="48"/>
      <c r="C49" s="9"/>
      <c r="E49" s="7"/>
    </row>
    <row r="50" spans="1:3" ht="15">
      <c r="A50" s="48"/>
      <c r="B50" s="48"/>
      <c r="C50" s="9"/>
    </row>
    <row r="51" ht="15">
      <c r="A51" s="16" t="s">
        <v>93</v>
      </c>
    </row>
    <row r="52" ht="15">
      <c r="A52" s="16"/>
    </row>
    <row r="53" ht="15">
      <c r="A53" s="16"/>
    </row>
    <row r="54" spans="1:5" ht="15">
      <c r="A54" s="61" t="s">
        <v>106</v>
      </c>
      <c r="D54" s="4"/>
      <c r="E54" s="4"/>
    </row>
    <row r="55" spans="1:5" ht="16.5">
      <c r="A55" s="61" t="s">
        <v>107</v>
      </c>
      <c r="D55" s="4"/>
      <c r="E55" s="62" t="s">
        <v>5</v>
      </c>
    </row>
    <row r="56" spans="1:5" ht="15">
      <c r="A56" s="3" t="s">
        <v>118</v>
      </c>
      <c r="D56" s="4"/>
      <c r="E56" s="4">
        <v>4637</v>
      </c>
    </row>
    <row r="57" spans="1:5" ht="15">
      <c r="A57" s="3" t="s">
        <v>119</v>
      </c>
      <c r="D57" s="4"/>
      <c r="E57" s="11">
        <v>-82</v>
      </c>
    </row>
    <row r="58" spans="4:5" ht="15">
      <c r="D58" s="4"/>
      <c r="E58" s="4"/>
    </row>
    <row r="59" spans="1:5" ht="15.75" thickBot="1">
      <c r="A59" s="3" t="s">
        <v>107</v>
      </c>
      <c r="D59" s="4"/>
      <c r="E59" s="51">
        <f>E56+E57</f>
        <v>4555</v>
      </c>
    </row>
    <row r="60" ht="15.75" thickTop="1">
      <c r="D60" s="4"/>
    </row>
    <row r="61" ht="15">
      <c r="A61" s="16"/>
    </row>
    <row r="62" ht="15">
      <c r="A62" s="16"/>
    </row>
    <row r="64" spans="1:5" ht="30.75" customHeight="1">
      <c r="A64" s="69" t="s">
        <v>99</v>
      </c>
      <c r="B64" s="69"/>
      <c r="C64" s="69"/>
      <c r="D64" s="69"/>
      <c r="E64" s="69"/>
    </row>
  </sheetData>
  <mergeCells count="1">
    <mergeCell ref="A64:E64"/>
  </mergeCells>
  <printOptions/>
  <pageMargins left="0.75" right="0.75" top="1" bottom="1" header="0.5" footer="0.5"/>
  <pageSetup fitToHeight="1" fitToWidth="1" horizontalDpi="600" verticalDpi="600" orientation="portrait"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Edaran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IBM5</dc:creator>
  <cp:keywords/>
  <dc:description/>
  <cp:lastModifiedBy>IBM5</cp:lastModifiedBy>
  <cp:lastPrinted>2005-02-01T02:51:09Z</cp:lastPrinted>
  <dcterms:created xsi:type="dcterms:W3CDTF">2004-02-07T00:31:59Z</dcterms:created>
  <dcterms:modified xsi:type="dcterms:W3CDTF">2005-02-17T07:59:26Z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-23689263</vt:i4>
  </property>
  <property fmtid="{D5CDD505-2E9C-101B-9397-08002B2CF9AE}" pid="3" name="_EmailSubject">
    <vt:lpwstr>Amended LNG's draft quarterly announcement &amp; research report</vt:lpwstr>
  </property>
  <property fmtid="{D5CDD505-2E9C-101B-9397-08002B2CF9AE}" pid="4" name="_AuthorEmail">
    <vt:lpwstr>alanooi@alliancemerchant.com.my</vt:lpwstr>
  </property>
  <property fmtid="{D5CDD505-2E9C-101B-9397-08002B2CF9AE}" pid="5" name="_AuthorEmailDisplayName">
    <vt:lpwstr>Ooi Aik Khuan , Alan</vt:lpwstr>
  </property>
  <property fmtid="{D5CDD505-2E9C-101B-9397-08002B2CF9AE}" pid="6" name="_ReviewingToolsShownOnce">
    <vt:lpwstr/>
  </property>
</Properties>
</file>