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2" activeTab="5"/>
  </bookViews>
  <sheets>
    <sheet name="Income Statement" sheetId="1" r:id="rId1"/>
    <sheet name="Balance Sheet" sheetId="2" r:id="rId2"/>
    <sheet name="Changes in Equity" sheetId="3" r:id="rId3"/>
    <sheet name="Cashflow" sheetId="4" r:id="rId4"/>
    <sheet name="Appendix A" sheetId="5" r:id="rId5"/>
    <sheet name="Appendix B" sheetId="6" r:id="rId6"/>
  </sheets>
  <definedNames>
    <definedName name="_xlnm.Print_Area" localSheetId="5">'Appendix B'!$A$1:$K$131</definedName>
    <definedName name="_xlnm.Print_Area" localSheetId="0">'Income Statement'!$A$1:$I$35</definedName>
    <definedName name="_xlnm.Print_Titles" localSheetId="4">'Appendix A'!$1:$8</definedName>
    <definedName name="_xlnm.Print_Titles" localSheetId="5">'Appendix B'!$1:$8</definedName>
  </definedNames>
  <calcPr fullCalcOnLoad="1"/>
</workbook>
</file>

<file path=xl/sharedStrings.xml><?xml version="1.0" encoding="utf-8"?>
<sst xmlns="http://schemas.openxmlformats.org/spreadsheetml/2006/main" count="326" uniqueCount="250">
  <si>
    <t>QUARTERLY REPORT</t>
  </si>
  <si>
    <t>Individual Quarter ended</t>
  </si>
  <si>
    <t>Note</t>
  </si>
  <si>
    <t>Cumulative Quarter ended</t>
  </si>
  <si>
    <t>RM'000</t>
  </si>
  <si>
    <t>Revenue</t>
  </si>
  <si>
    <t>Finance costs</t>
  </si>
  <si>
    <t>Profit before taxation</t>
  </si>
  <si>
    <t>Taxation</t>
  </si>
  <si>
    <t>Net profit for the period</t>
  </si>
  <si>
    <t>Basic earnings per share (sen)</t>
  </si>
  <si>
    <t>Unaudited Condensed Consolidated Balance Sheet</t>
  </si>
  <si>
    <t>As at End of Current</t>
  </si>
  <si>
    <t>Quarter</t>
  </si>
  <si>
    <t xml:space="preserve">As at Preceding </t>
  </si>
  <si>
    <t xml:space="preserve">Financial Year Ended </t>
  </si>
  <si>
    <t>Plant and equipment</t>
  </si>
  <si>
    <t>Current assets</t>
  </si>
  <si>
    <t>Inventories</t>
  </si>
  <si>
    <t>Cash and cash equivalents</t>
  </si>
  <si>
    <t>Current liabilities</t>
  </si>
  <si>
    <t>Trade and other payables</t>
  </si>
  <si>
    <t>Borrowings</t>
  </si>
  <si>
    <t>Net Current assets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</si>
  <si>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</si>
  <si>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</si>
  <si>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</si>
  <si>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</si>
  <si>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</si>
  <si>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</si>
  <si>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>year ended 31 December 2002.</t>
  </si>
  <si>
    <t xml:space="preserve">Share </t>
  </si>
  <si>
    <t>Capital</t>
  </si>
  <si>
    <t>Premium</t>
  </si>
  <si>
    <t xml:space="preserve">Translation </t>
  </si>
  <si>
    <t>Reserve</t>
  </si>
  <si>
    <t xml:space="preserve">Retained </t>
  </si>
  <si>
    <t>profits</t>
  </si>
  <si>
    <t>Total</t>
  </si>
  <si>
    <t>Group</t>
  </si>
  <si>
    <t>Issue of shares</t>
  </si>
  <si>
    <t>Adjustments for: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</si>
  <si>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</si>
  <si>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</si>
  <si>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</si>
  <si>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</si>
  <si>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</si>
  <si>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Tax paid</t>
  </si>
  <si>
    <t>Net cash used in operating activities</t>
  </si>
  <si>
    <t>CASH FLOWS FROM INVESTING ACTIVITIES</t>
  </si>
  <si>
    <t>Purchase of plant and equipment</t>
  </si>
  <si>
    <t>Interest received</t>
  </si>
  <si>
    <t>Net cash used in investing activities</t>
  </si>
  <si>
    <t>CASH FLOWS FROM FINANCING ACTIVITIES</t>
  </si>
  <si>
    <t>Net cash generated from financing activities</t>
  </si>
  <si>
    <t>Net increase in cash and cash equivalents</t>
  </si>
  <si>
    <t>A</t>
  </si>
  <si>
    <t>EXPLANATORY NOTES AS PER MASB 26</t>
  </si>
  <si>
    <t>A1</t>
  </si>
  <si>
    <t>Basis of preparation</t>
  </si>
  <si>
    <t>The interim unaudited financial statements have been prepared in compliance with the Malaysian Accounting Standards Board ("MASB")</t>
  </si>
  <si>
    <t>A2</t>
  </si>
  <si>
    <t>Audit report</t>
  </si>
  <si>
    <t>There were no audit qualifications on the annual financial statements for the financial year ended 31 December 2002.</t>
  </si>
  <si>
    <t>A3</t>
  </si>
  <si>
    <t>The Group's interim operations are not affected by seasonal or cyclical factors.</t>
  </si>
  <si>
    <t>A4</t>
  </si>
  <si>
    <t>Unusual items</t>
  </si>
  <si>
    <t>During the quarter under review, there were no items or events that arose, which affected assets, liabilities, equity, net income or cash flows,</t>
  </si>
  <si>
    <t>that are unusual by reason of their nature, size or incidence.</t>
  </si>
  <si>
    <t>A5</t>
  </si>
  <si>
    <t>Changes in estimates</t>
  </si>
  <si>
    <t>There were no changes in the estimates of amounts reported that have a material effect in the current quarter.</t>
  </si>
  <si>
    <t>A6</t>
  </si>
  <si>
    <t>Issuance, cancellations, repurchases, resale and repayments of debts and equity securities</t>
  </si>
  <si>
    <t xml:space="preserve">There were no issuance and repayment of debt securities, share buy-back, share cancellation, share held as treasury shares and resale of </t>
  </si>
  <si>
    <t>treasury shares for the current financial period under review.</t>
  </si>
  <si>
    <t>A7</t>
  </si>
  <si>
    <t>Dividends paid</t>
  </si>
  <si>
    <t>A8</t>
  </si>
  <si>
    <t>A9</t>
  </si>
  <si>
    <t>A10</t>
  </si>
  <si>
    <t>Material events subsequent to the balance sheet date</t>
  </si>
  <si>
    <t>There were no material events subsequent to the end of the quarter under review that have not been reflected in the financial statements.</t>
  </si>
  <si>
    <t>A11</t>
  </si>
  <si>
    <t>Changes in the composition of the Group</t>
  </si>
  <si>
    <t>There were no changes in the composition of the Group during the quarter under review.</t>
  </si>
  <si>
    <t>A12</t>
  </si>
  <si>
    <t>Changes in contingent liabilities or contingent assets</t>
  </si>
  <si>
    <t xml:space="preserve">There are no material contingent liabilities as at the date of this report. </t>
  </si>
  <si>
    <t>B</t>
  </si>
  <si>
    <t>B1</t>
  </si>
  <si>
    <t>B2</t>
  </si>
  <si>
    <t>Variation of results against the preceding quarter</t>
  </si>
  <si>
    <t>B3</t>
  </si>
  <si>
    <t>Current year prospects</t>
  </si>
  <si>
    <t>Property, plant and equipment</t>
  </si>
  <si>
    <t>Other investments</t>
  </si>
  <si>
    <t>Development costs</t>
  </si>
  <si>
    <t>Trade and other receivables</t>
  </si>
  <si>
    <t>Amount owing by related parties</t>
  </si>
  <si>
    <t>Amount owing to related parties</t>
  </si>
  <si>
    <t xml:space="preserve">Negative </t>
  </si>
  <si>
    <t>Goodwill on</t>
  </si>
  <si>
    <t>Consolidation</t>
  </si>
  <si>
    <t>Foreign</t>
  </si>
  <si>
    <t>Exchange</t>
  </si>
  <si>
    <t>statements for the year ended 31 December 2002.</t>
  </si>
  <si>
    <t>B4</t>
  </si>
  <si>
    <t>Profit forecast</t>
  </si>
  <si>
    <t>B5</t>
  </si>
  <si>
    <t>B6</t>
  </si>
  <si>
    <t>Sale of unquoted investments and/or properties</t>
  </si>
  <si>
    <t>B7</t>
  </si>
  <si>
    <t>B8</t>
  </si>
  <si>
    <t>Quoted and marketable securities</t>
  </si>
  <si>
    <t>Status of corporate proposal</t>
  </si>
  <si>
    <t>B9</t>
  </si>
  <si>
    <t>Group borrowings and debts securities</t>
  </si>
  <si>
    <t>Secured</t>
  </si>
  <si>
    <t>Unsecured</t>
  </si>
  <si>
    <t>Short term</t>
  </si>
  <si>
    <t>Bank overdraft</t>
  </si>
  <si>
    <t>Hire purchase liabilities</t>
  </si>
  <si>
    <t xml:space="preserve">Long term </t>
  </si>
  <si>
    <t>B10</t>
  </si>
  <si>
    <t>Off balance sheet financial instruments</t>
  </si>
  <si>
    <t>There were no off balance sheet financial instruments as at the date of this report.</t>
  </si>
  <si>
    <t>B11</t>
  </si>
  <si>
    <t>Material litigation</t>
  </si>
  <si>
    <t>B12</t>
  </si>
  <si>
    <t>Dividends</t>
  </si>
  <si>
    <t>No dividend has been recommended for the quarter under review.</t>
  </si>
  <si>
    <t>B13</t>
  </si>
  <si>
    <t>Basic earning per share</t>
  </si>
  <si>
    <t>Individual quarter ended</t>
  </si>
  <si>
    <t>Cumulative quarter ended</t>
  </si>
  <si>
    <t>30 Sept'03</t>
  </si>
  <si>
    <t>Net profit for the period (RM'000)</t>
  </si>
  <si>
    <t>Weighted average number of ordinary shares in issue ('000)</t>
  </si>
  <si>
    <t>Basic earning per share (sen)</t>
  </si>
  <si>
    <t>Current provision</t>
  </si>
  <si>
    <t>At 1 January 2003</t>
  </si>
  <si>
    <t>Share premium</t>
  </si>
  <si>
    <t>Listing expenses</t>
  </si>
  <si>
    <t>Operating expenses</t>
  </si>
  <si>
    <t>Depreciation and amortisation</t>
  </si>
  <si>
    <t>The status of utilisation of the proceeds raised from the Public Issue pursuant to the listing of the Company on the Mesdaq Market of the</t>
  </si>
  <si>
    <t>As approved by</t>
  </si>
  <si>
    <t>the Securities</t>
  </si>
  <si>
    <t>Commission &amp;</t>
  </si>
  <si>
    <t xml:space="preserve">Utilisation as </t>
  </si>
  <si>
    <t>at the date of</t>
  </si>
  <si>
    <t>the report</t>
  </si>
  <si>
    <t>Capital expenditure</t>
  </si>
  <si>
    <t>Proposed overseas investments</t>
  </si>
  <si>
    <t>R &amp; D expenditure</t>
  </si>
  <si>
    <t>Estimated listing expenses</t>
  </si>
  <si>
    <t>Working capital</t>
  </si>
  <si>
    <t>Amortisation of negative goodwill</t>
  </si>
  <si>
    <t>Preference dividend</t>
  </si>
  <si>
    <t>Other income</t>
  </si>
  <si>
    <t>Interest paid</t>
  </si>
  <si>
    <t>Development cost paid</t>
  </si>
  <si>
    <t>Proceeds from sales of investment</t>
  </si>
  <si>
    <t xml:space="preserve">Proceeds from issuance of share </t>
  </si>
  <si>
    <t>Repayment of hire purchase</t>
  </si>
  <si>
    <t>Repayment to director</t>
  </si>
  <si>
    <t>Cash and cash equivalents at 1 January 2003</t>
  </si>
  <si>
    <t>Cash and cash equivalents comprise of:</t>
  </si>
  <si>
    <t>Cash and bank balances</t>
  </si>
  <si>
    <t xml:space="preserve">MESDAQ Market, and should be read in conjunction with the Group's annual audited financial statements for the year ended 31 December </t>
  </si>
  <si>
    <t>adopted for the financial year ended 31 December 2002.</t>
  </si>
  <si>
    <t xml:space="preserve">2002. The accounting policies and methods of computation adopted by the Group in the interim financial statements are consistent with those </t>
  </si>
  <si>
    <t>Source</t>
  </si>
  <si>
    <t>Profit before</t>
  </si>
  <si>
    <t>taxation</t>
  </si>
  <si>
    <t>Customisation projects</t>
  </si>
  <si>
    <t>Own proprietory software</t>
  </si>
  <si>
    <t>Third party software, hardware and accessories</t>
  </si>
  <si>
    <t>Foreign currency translation</t>
  </si>
  <si>
    <t>Effects of foreign currency translation</t>
  </si>
  <si>
    <t>INFORTECH ALLIANCE BERHAD</t>
  </si>
  <si>
    <t>(Company No : 439230 A)</t>
  </si>
  <si>
    <t>Maintenance, training and others</t>
  </si>
  <si>
    <t xml:space="preserve">The unaudited Condensed Consolidated Cash Flow Statement should be read in conjunction with the audited financial </t>
  </si>
  <si>
    <t>Segmental reporting</t>
  </si>
  <si>
    <t>the year ended 31 December 2002.</t>
  </si>
  <si>
    <t>The unaudited Condensed Consolidated Income Statement should be read in conjunction with the audited financial statement for the</t>
  </si>
  <si>
    <t>ended 31 December 2002.</t>
  </si>
  <si>
    <t>The unaudited Condensed Consolidated Statement of Changes in Equity should be read in conjunction with the audited financial statements for</t>
  </si>
  <si>
    <t>The Group has not carried out any valuation on its plant and equipment for the current financial period or in the preceeding financial year</t>
  </si>
  <si>
    <t>There were no corporate proposals announced but not completed at the date of this announcement.</t>
  </si>
  <si>
    <t>Status of the utilisation of proceeds</t>
  </si>
  <si>
    <t>B14</t>
  </si>
  <si>
    <t xml:space="preserve">Current </t>
  </si>
  <si>
    <t>Preceding</t>
  </si>
  <si>
    <t>Net tangible assets per shares (RM)</t>
  </si>
  <si>
    <t>At 31 December 2003</t>
  </si>
  <si>
    <t>The Group's segment information for the interim financial report to 31 December 2003 were as follows:</t>
  </si>
  <si>
    <t>Review of group results for the quarter ended 31 December 2003</t>
  </si>
  <si>
    <t>31 Dec'03</t>
  </si>
  <si>
    <t>31 Dec'02</t>
  </si>
  <si>
    <t>There were no disposal of unquoted investments during the quarter under review and there were no properties as at 31 December 2003.</t>
  </si>
  <si>
    <t>There were no investments in quoted securities as at 31 December 2003.</t>
  </si>
  <si>
    <t>The Group's borrowing as at 31 December 2003 (which are denominated in Ringgit Malaysia) were as follows :</t>
  </si>
  <si>
    <t>30 Dec'02</t>
  </si>
  <si>
    <t>Cash and cash equivalents at 31 December 2003</t>
  </si>
  <si>
    <t>(Loss)/Profit before taxation</t>
  </si>
  <si>
    <t>Operating (loss)/profit</t>
  </si>
  <si>
    <t>Net (loss)/profit for the period</t>
  </si>
  <si>
    <t>Not applicable.</t>
  </si>
  <si>
    <t>For the current quarter, the Group achieved a higher revenue of RM1.638 million as compared to RM1.483 million in the preceding quarter.</t>
  </si>
  <si>
    <t>However, the Group recorded a loss of RM0.255 million as compared to a profit before taxation of RM0.053 million in the preceding quarter,</t>
  </si>
  <si>
    <t>mainly due to :</t>
  </si>
  <si>
    <t>No provision for taxation was made during the year ended 31 December 2003 mainly due to the pioneer status incentive enjoyed by Infortech</t>
  </si>
  <si>
    <t>Alliance Berhad and its subsidiaries making losses.</t>
  </si>
  <si>
    <t>(a) higher operating costs incurred during the quarter</t>
  </si>
  <si>
    <t>Proceeds from sales of plant and equipment</t>
  </si>
  <si>
    <t>There were no material contingent liabilities as at 13 February 2004, being the date not earlier than 7 days from the date of this announcement.</t>
  </si>
  <si>
    <t>On consolidated results for the fourth quarter ended 31 December 2003</t>
  </si>
  <si>
    <t>Notes on the fourth quarterly report ended 31 December 2003</t>
  </si>
  <si>
    <t>Seasonality or cyclicality of interim operations</t>
  </si>
  <si>
    <t>No dividends were paid during the quarter under review.</t>
  </si>
  <si>
    <t>The unutilised portion of the estimated listing expenses amounting to RM151,000 will be used  as additional working capital.</t>
  </si>
  <si>
    <t>Unaudited Condensed Consolidated Income Statement for the fourth quarter ended 31 December 2003</t>
  </si>
  <si>
    <t>Unaudited Condensed Consolidated Statement of Changes in Equity for the fourth quarter ended 31 December 2003</t>
  </si>
  <si>
    <t>Unaudited Condensed Consolidated Cash Flow Statement for the fourth quarter ended 31 December 2003</t>
  </si>
  <si>
    <t>For the current quarter, the Group achieved a revenue of RM1.446 million and a loss before taxation of RM0.255 million. On a year to</t>
  </si>
  <si>
    <t>date basis, the Group recorded a revenue of RM6.214 million and a profit before taxation of RM0.332 million.</t>
  </si>
  <si>
    <t>Fixed deposits with licensed banks</t>
  </si>
  <si>
    <t>Standard No.26, Interim Financial Reporting and Appendix 7A of the Listing Requirements of Malaysia Securities Exchange Berhad  for the</t>
  </si>
  <si>
    <t xml:space="preserve">The prospects for the Group for 2004 is expected to be better as the Group has successfully penetrated into the Japan market. </t>
  </si>
  <si>
    <t>B15</t>
  </si>
  <si>
    <t>AUTHORISATION FOR ISSUE</t>
  </si>
  <si>
    <t xml:space="preserve">The Quarterly Report on Consolidated Results for the Fourth Quarter ended 31 December 2003 were authorised for issue by the Board of </t>
  </si>
  <si>
    <t xml:space="preserve">By Order of the Board </t>
  </si>
  <si>
    <t>Mah Li Chen (MAICSA 7022751)</t>
  </si>
  <si>
    <t>Company Secretary</t>
  </si>
  <si>
    <t>Kuala Lumpur</t>
  </si>
  <si>
    <t>20 February 2004</t>
  </si>
  <si>
    <t>ADDITIONAL INFORMATION REQUIRED BY THE MSEB LISTING REQUIREMENTS</t>
  </si>
  <si>
    <t>The Group recorded a loss in the final quarter mainly due to higher operating costs incurred and continuous efforts and resources channel</t>
  </si>
  <si>
    <t>to penetrate into the Japan market.</t>
  </si>
  <si>
    <t>(b) continuous efforts and resources channel to penetrate into the Japan market</t>
  </si>
  <si>
    <t>MSEB amounting to RM5.55 million is as follows:</t>
  </si>
  <si>
    <t>MSEB</t>
  </si>
  <si>
    <t>The unaudited Condensed Consolidated Balance Sheet should be read in conjunction with the audited financial statements for the year</t>
  </si>
  <si>
    <t>CASH FLOWS FROM OPERATING ACTIVITIES</t>
  </si>
  <si>
    <t>Directors in accordance with a resolution of the directors dated 20 February 2004.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</si>
</sst>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2" fillId="0" borderId="3" xfId="15" applyNumberFormat="1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0" xfId="15" applyNumberFormat="1" applyFont="1" applyAlignment="1">
      <alignment horizontal="right"/>
    </xf>
    <xf numFmtId="165" fontId="2" fillId="0" borderId="3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5" fontId="2" fillId="0" borderId="8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165" fontId="2" fillId="0" borderId="10" xfId="15" applyNumberFormat="1" applyFont="1" applyBorder="1" applyAlignment="1">
      <alignment/>
    </xf>
    <xf numFmtId="165" fontId="2" fillId="0" borderId="11" xfId="15" applyNumberFormat="1" applyFont="1" applyBorder="1" applyAlignment="1">
      <alignment/>
    </xf>
    <xf numFmtId="165" fontId="2" fillId="0" borderId="12" xfId="15" applyNumberFormat="1" applyFont="1" applyBorder="1" applyAlignment="1">
      <alignment/>
    </xf>
    <xf numFmtId="165" fontId="2" fillId="0" borderId="13" xfId="15" applyNumberFormat="1" applyFont="1" applyBorder="1" applyAlignment="1">
      <alignment/>
    </xf>
    <xf numFmtId="165" fontId="2" fillId="0" borderId="14" xfId="15" applyNumberFormat="1" applyFont="1" applyBorder="1" applyAlignment="1">
      <alignment/>
    </xf>
    <xf numFmtId="43" fontId="2" fillId="0" borderId="2" xfId="15" applyFont="1" applyBorder="1" applyAlignment="1">
      <alignment/>
    </xf>
    <xf numFmtId="165" fontId="2" fillId="0" borderId="1" xfId="15" applyNumberFormat="1" applyFont="1" applyBorder="1" applyAlignment="1">
      <alignment horizontal="right"/>
    </xf>
    <xf numFmtId="165" fontId="1" fillId="0" borderId="15" xfId="15" applyNumberFormat="1" applyFont="1" applyBorder="1" applyAlignment="1">
      <alignment/>
    </xf>
    <xf numFmtId="43" fontId="2" fillId="0" borderId="0" xfId="15" applyFont="1" applyAlignment="1">
      <alignment/>
    </xf>
    <xf numFmtId="0" fontId="2" fillId="0" borderId="0" xfId="0" applyFont="1" applyFill="1" applyAlignment="1">
      <alignment/>
    </xf>
    <xf numFmtId="15" fontId="3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165" fontId="2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5" fontId="2" fillId="0" borderId="0" xfId="15" applyNumberFormat="1" applyFont="1" applyFill="1" applyAlignment="1">
      <alignment/>
    </xf>
    <xf numFmtId="165" fontId="2" fillId="0" borderId="3" xfId="15" applyNumberFormat="1" applyFont="1" applyFill="1" applyBorder="1" applyAlignment="1">
      <alignment/>
    </xf>
    <xf numFmtId="165" fontId="2" fillId="0" borderId="15" xfId="15" applyNumberFormat="1" applyFont="1" applyFill="1" applyBorder="1" applyAlignment="1">
      <alignment/>
    </xf>
    <xf numFmtId="15" fontId="2" fillId="0" borderId="0" xfId="0" applyNumberFormat="1" applyFont="1" applyAlignment="1" quotePrefix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C28">
      <selection activeCell="C27" sqref="C27"/>
    </sheetView>
  </sheetViews>
  <sheetFormatPr defaultColWidth="9.140625" defaultRowHeight="12.75"/>
  <cols>
    <col min="1" max="1" width="43.8515625" style="2" customWidth="1"/>
    <col min="2" max="2" width="6.57421875" style="2" customWidth="1"/>
    <col min="3" max="3" width="14.140625" style="2" customWidth="1"/>
    <col min="4" max="4" width="1.8515625" style="2" customWidth="1"/>
    <col min="5" max="5" width="13.140625" style="2" customWidth="1"/>
    <col min="6" max="6" width="6.7109375" style="2" customWidth="1"/>
    <col min="7" max="7" width="12.8515625" style="2" customWidth="1"/>
    <col min="8" max="8" width="1.7109375" style="2" customWidth="1"/>
    <col min="9" max="9" width="13.57421875" style="2" customWidth="1"/>
    <col min="10" max="10" width="3.28125" style="2" customWidth="1"/>
    <col min="11" max="16384" width="9.140625" style="2" customWidth="1"/>
  </cols>
  <sheetData>
    <row r="1" ht="15.75">
      <c r="A1" s="1" t="s">
        <v>182</v>
      </c>
    </row>
    <row r="2" ht="15.75">
      <c r="A2" s="1" t="s">
        <v>183</v>
      </c>
    </row>
    <row r="3" ht="15.75">
      <c r="A3" s="1"/>
    </row>
    <row r="4" spans="1:2" ht="15.75">
      <c r="A4" s="1" t="s">
        <v>0</v>
      </c>
      <c r="B4" s="1"/>
    </row>
    <row r="5" spans="1:2" ht="15.75">
      <c r="A5" s="1" t="s">
        <v>220</v>
      </c>
      <c r="B5" s="1"/>
    </row>
    <row r="7" spans="1:2" ht="15.75">
      <c r="A7" s="1" t="s">
        <v>225</v>
      </c>
      <c r="B7" s="1"/>
    </row>
    <row r="8" spans="1:10" ht="16.5" thickBot="1">
      <c r="A8" s="18"/>
      <c r="B8" s="18"/>
      <c r="C8" s="19"/>
      <c r="D8" s="19"/>
      <c r="E8" s="19"/>
      <c r="F8" s="19"/>
      <c r="G8" s="19"/>
      <c r="H8" s="19"/>
      <c r="I8" s="19"/>
      <c r="J8" s="17"/>
    </row>
    <row r="10" spans="2:10" ht="15.75">
      <c r="B10" s="1"/>
      <c r="C10" s="48" t="s">
        <v>1</v>
      </c>
      <c r="D10" s="48"/>
      <c r="E10" s="48"/>
      <c r="F10" s="1"/>
      <c r="G10" s="48" t="s">
        <v>3</v>
      </c>
      <c r="H10" s="48"/>
      <c r="I10" s="48"/>
      <c r="J10" s="4"/>
    </row>
    <row r="11" spans="2:10" ht="15.75">
      <c r="B11" s="4" t="s">
        <v>2</v>
      </c>
      <c r="C11" s="5">
        <v>37986</v>
      </c>
      <c r="D11" s="4"/>
      <c r="E11" s="5">
        <v>37621</v>
      </c>
      <c r="F11" s="4"/>
      <c r="G11" s="5">
        <v>37986</v>
      </c>
      <c r="H11" s="4"/>
      <c r="I11" s="5">
        <v>37621</v>
      </c>
      <c r="J11" s="5"/>
    </row>
    <row r="12" spans="2:10" ht="15.75">
      <c r="B12" s="1"/>
      <c r="C12" s="4" t="s">
        <v>4</v>
      </c>
      <c r="D12" s="4"/>
      <c r="E12" s="4" t="s">
        <v>4</v>
      </c>
      <c r="F12" s="4"/>
      <c r="G12" s="4" t="s">
        <v>4</v>
      </c>
      <c r="H12" s="4"/>
      <c r="I12" s="4" t="s">
        <v>4</v>
      </c>
      <c r="J12" s="4"/>
    </row>
    <row r="13" spans="2:10" ht="15.75">
      <c r="B13" s="1"/>
      <c r="C13" s="1"/>
      <c r="D13" s="1"/>
      <c r="E13" s="1"/>
      <c r="F13" s="1"/>
      <c r="G13" s="1"/>
      <c r="H13" s="1"/>
      <c r="I13" s="1"/>
      <c r="J13" s="1"/>
    </row>
    <row r="14" spans="1:10" ht="15.75">
      <c r="A14" s="1" t="s">
        <v>5</v>
      </c>
      <c r="B14" s="26" t="s">
        <v>79</v>
      </c>
      <c r="C14" s="41">
        <v>1446</v>
      </c>
      <c r="D14" s="41"/>
      <c r="E14" s="41">
        <v>0</v>
      </c>
      <c r="F14" s="41"/>
      <c r="G14" s="41">
        <v>6214</v>
      </c>
      <c r="H14" s="10"/>
      <c r="I14" s="10">
        <v>0</v>
      </c>
      <c r="J14" s="10"/>
    </row>
    <row r="15" spans="1:10" ht="15.75">
      <c r="A15" s="1"/>
      <c r="C15" s="41"/>
      <c r="D15" s="41"/>
      <c r="E15" s="41"/>
      <c r="F15" s="41"/>
      <c r="G15" s="41"/>
      <c r="H15" s="10"/>
      <c r="I15" s="10"/>
      <c r="J15" s="10"/>
    </row>
    <row r="16" spans="1:10" ht="15.75">
      <c r="A16" s="2" t="s">
        <v>161</v>
      </c>
      <c r="C16" s="41">
        <v>98</v>
      </c>
      <c r="D16" s="41"/>
      <c r="E16" s="41">
        <v>0</v>
      </c>
      <c r="F16" s="41"/>
      <c r="G16" s="41">
        <v>146</v>
      </c>
      <c r="H16" s="10"/>
      <c r="I16" s="10">
        <v>0</v>
      </c>
      <c r="J16" s="10"/>
    </row>
    <row r="17" spans="1:10" ht="15.75">
      <c r="A17" s="2" t="s">
        <v>145</v>
      </c>
      <c r="C17" s="41">
        <v>-1668</v>
      </c>
      <c r="D17" s="41"/>
      <c r="E17" s="41">
        <v>0</v>
      </c>
      <c r="F17" s="41"/>
      <c r="G17" s="41">
        <v>-5529</v>
      </c>
      <c r="H17" s="10"/>
      <c r="I17" s="10">
        <v>0</v>
      </c>
      <c r="J17" s="10"/>
    </row>
    <row r="18" spans="1:10" ht="15.75">
      <c r="A18" s="2" t="s">
        <v>146</v>
      </c>
      <c r="C18" s="10">
        <v>-127</v>
      </c>
      <c r="D18" s="10"/>
      <c r="E18" s="10">
        <v>0</v>
      </c>
      <c r="F18" s="10"/>
      <c r="G18" s="10">
        <v>-463</v>
      </c>
      <c r="H18" s="10"/>
      <c r="I18" s="10">
        <v>0</v>
      </c>
      <c r="J18" s="10"/>
    </row>
    <row r="19" spans="3:10" ht="15.75">
      <c r="C19" s="8"/>
      <c r="D19" s="7"/>
      <c r="E19" s="8"/>
      <c r="F19" s="7"/>
      <c r="G19" s="8"/>
      <c r="H19" s="7"/>
      <c r="I19" s="8"/>
      <c r="J19" s="10"/>
    </row>
    <row r="20" spans="1:10" ht="15.75">
      <c r="A20" s="1" t="s">
        <v>209</v>
      </c>
      <c r="C20" s="7">
        <f>SUM(C14:C19)</f>
        <v>-251</v>
      </c>
      <c r="D20" s="7"/>
      <c r="E20" s="7">
        <v>0</v>
      </c>
      <c r="F20" s="7"/>
      <c r="G20" s="7">
        <f>SUM(G14:G19)</f>
        <v>368</v>
      </c>
      <c r="H20" s="7"/>
      <c r="I20" s="7">
        <v>0</v>
      </c>
      <c r="J20" s="7"/>
    </row>
    <row r="21" spans="3:10" ht="15.75">
      <c r="C21" s="7"/>
      <c r="D21" s="7"/>
      <c r="E21" s="7"/>
      <c r="F21" s="7"/>
      <c r="G21" s="7"/>
      <c r="H21" s="7"/>
      <c r="I21" s="7"/>
      <c r="J21" s="7"/>
    </row>
    <row r="22" spans="1:10" ht="15.75">
      <c r="A22" s="2" t="s">
        <v>6</v>
      </c>
      <c r="C22" s="10">
        <v>-4</v>
      </c>
      <c r="D22" s="7"/>
      <c r="E22" s="7">
        <v>0</v>
      </c>
      <c r="F22" s="7"/>
      <c r="G22" s="7">
        <v>-36</v>
      </c>
      <c r="H22" s="7"/>
      <c r="I22" s="7">
        <v>0</v>
      </c>
      <c r="J22" s="7"/>
    </row>
    <row r="23" spans="3:10" ht="15.75">
      <c r="C23" s="8"/>
      <c r="D23" s="7"/>
      <c r="E23" s="8"/>
      <c r="F23" s="7"/>
      <c r="G23" s="8"/>
      <c r="H23" s="7"/>
      <c r="I23" s="8"/>
      <c r="J23" s="10"/>
    </row>
    <row r="24" spans="1:10" ht="15.75">
      <c r="A24" s="1" t="s">
        <v>208</v>
      </c>
      <c r="B24" s="26"/>
      <c r="C24" s="7">
        <f>SUM(C20:C22)</f>
        <v>-255</v>
      </c>
      <c r="D24" s="7"/>
      <c r="E24" s="7">
        <f>SUM(E20:E23)</f>
        <v>0</v>
      </c>
      <c r="F24" s="7"/>
      <c r="G24" s="7">
        <f>SUM(G20:G22)</f>
        <v>332</v>
      </c>
      <c r="H24" s="7"/>
      <c r="I24" s="7">
        <f>SUM(I20:I23)</f>
        <v>0</v>
      </c>
      <c r="J24" s="7"/>
    </row>
    <row r="25" spans="3:10" ht="15.75">
      <c r="C25" s="7"/>
      <c r="D25" s="7"/>
      <c r="E25" s="7"/>
      <c r="F25" s="7"/>
      <c r="G25" s="7"/>
      <c r="H25" s="7"/>
      <c r="I25" s="7"/>
      <c r="J25" s="7"/>
    </row>
    <row r="26" spans="1:10" ht="15.75">
      <c r="A26" s="2" t="s">
        <v>8</v>
      </c>
      <c r="B26" s="26" t="s">
        <v>110</v>
      </c>
      <c r="C26" s="10">
        <v>23</v>
      </c>
      <c r="D26" s="7"/>
      <c r="E26" s="7">
        <v>0</v>
      </c>
      <c r="F26" s="7"/>
      <c r="G26" s="7">
        <v>0</v>
      </c>
      <c r="H26" s="7"/>
      <c r="I26" s="7">
        <v>0</v>
      </c>
      <c r="J26" s="7"/>
    </row>
    <row r="27" spans="3:10" ht="15.75">
      <c r="C27" s="7"/>
      <c r="D27" s="7"/>
      <c r="E27" s="7"/>
      <c r="F27" s="7"/>
      <c r="G27" s="7"/>
      <c r="H27" s="7"/>
      <c r="I27" s="7"/>
      <c r="J27" s="7"/>
    </row>
    <row r="28" spans="1:10" ht="16.5" thickBot="1">
      <c r="A28" s="1" t="s">
        <v>210</v>
      </c>
      <c r="C28" s="9">
        <f>SUM(C24:C26)</f>
        <v>-232</v>
      </c>
      <c r="D28" s="7"/>
      <c r="E28" s="9">
        <f>SUM(E24:E27)</f>
        <v>0</v>
      </c>
      <c r="F28" s="7"/>
      <c r="G28" s="9">
        <f>SUM(G24:G27)</f>
        <v>332</v>
      </c>
      <c r="H28" s="7"/>
      <c r="I28" s="9">
        <f>SUM(I24:I27)</f>
        <v>0</v>
      </c>
      <c r="J28" s="10"/>
    </row>
    <row r="29" spans="1:10" ht="16.5" thickTop="1">
      <c r="A29" s="1"/>
      <c r="C29" s="10"/>
      <c r="D29" s="7"/>
      <c r="E29" s="10"/>
      <c r="F29" s="7"/>
      <c r="G29" s="10"/>
      <c r="H29" s="7"/>
      <c r="I29" s="10"/>
      <c r="J29" s="10"/>
    </row>
    <row r="30" spans="3:10" ht="15.75">
      <c r="C30" s="7"/>
      <c r="D30" s="7"/>
      <c r="E30" s="7"/>
      <c r="F30" s="7"/>
      <c r="G30" s="7"/>
      <c r="H30" s="7"/>
      <c r="I30" s="7"/>
      <c r="J30" s="7"/>
    </row>
    <row r="31" spans="1:10" ht="16.5" thickBot="1">
      <c r="A31" s="2" t="s">
        <v>10</v>
      </c>
      <c r="C31" s="34">
        <f>'Appendix B'!C119</f>
        <v>-0.45268292682926825</v>
      </c>
      <c r="D31" s="7"/>
      <c r="E31" s="6">
        <v>0</v>
      </c>
      <c r="F31" s="7"/>
      <c r="G31" s="34">
        <f>'Appendix B'!G119</f>
        <v>0.6478048780487805</v>
      </c>
      <c r="H31" s="7"/>
      <c r="I31" s="6">
        <v>0</v>
      </c>
      <c r="J31" s="10"/>
    </row>
    <row r="32" spans="3:10" ht="16.5" thickTop="1">
      <c r="C32" s="7"/>
      <c r="D32" s="7"/>
      <c r="E32" s="7"/>
      <c r="F32" s="7"/>
      <c r="G32" s="7"/>
      <c r="H32" s="7"/>
      <c r="I32" s="7"/>
      <c r="J32" s="7"/>
    </row>
    <row r="34" ht="15.75">
      <c r="A34" s="2" t="s">
        <v>188</v>
      </c>
    </row>
    <row r="35" ht="15.75">
      <c r="A35" s="2" t="s">
        <v>30</v>
      </c>
    </row>
  </sheetData>
  <mergeCells count="2">
    <mergeCell ref="C10:E10"/>
    <mergeCell ref="G10:I10"/>
  </mergeCells>
  <printOptions/>
  <pageMargins left="0.75" right="0.75" top="1" bottom="1" header="0.5" footer="0.5"/>
  <pageSetup fitToHeight="1" fitToWidth="1" horizontalDpi="600" verticalDpi="600" orientation="portrait" paperSize="3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="60" workbookViewId="0" topLeftCell="A37">
      <selection activeCell="A52" sqref="A52"/>
    </sheetView>
  </sheetViews>
  <sheetFormatPr defaultColWidth="9.140625" defaultRowHeight="12.75"/>
  <cols>
    <col min="1" max="1" width="5.57421875" style="2" customWidth="1"/>
    <col min="2" max="2" width="55.28125" style="2" customWidth="1"/>
    <col min="3" max="3" width="6.57421875" style="2" customWidth="1"/>
    <col min="4" max="4" width="21.00390625" style="2" customWidth="1"/>
    <col min="5" max="5" width="4.421875" style="2" customWidth="1"/>
    <col min="6" max="6" width="21.140625" style="2" customWidth="1"/>
    <col min="7" max="16384" width="9.140625" style="2" customWidth="1"/>
  </cols>
  <sheetData>
    <row r="1" ht="15.75">
      <c r="A1" s="1" t="s">
        <v>182</v>
      </c>
    </row>
    <row r="2" ht="15.75">
      <c r="A2" s="1" t="s">
        <v>183</v>
      </c>
    </row>
    <row r="4" spans="1:3" ht="15.75">
      <c r="A4" s="1" t="s">
        <v>0</v>
      </c>
      <c r="B4" s="1"/>
      <c r="C4" s="1"/>
    </row>
    <row r="5" spans="1:3" ht="15.75">
      <c r="A5" s="1" t="s">
        <v>220</v>
      </c>
      <c r="B5" s="1"/>
      <c r="C5" s="1"/>
    </row>
    <row r="7" spans="1:3" ht="15.75">
      <c r="A7" s="1" t="s">
        <v>11</v>
      </c>
      <c r="B7" s="1"/>
      <c r="C7" s="1"/>
    </row>
    <row r="8" spans="1:7" ht="16.5" thickBot="1">
      <c r="A8" s="18"/>
      <c r="B8" s="18"/>
      <c r="C8" s="18"/>
      <c r="D8" s="19"/>
      <c r="E8" s="19"/>
      <c r="F8" s="19"/>
      <c r="G8" s="19"/>
    </row>
    <row r="9" spans="2:3" ht="15.75">
      <c r="B9" s="1"/>
      <c r="C9" s="1"/>
    </row>
    <row r="10" spans="3:6" ht="15.75">
      <c r="C10" s="1"/>
      <c r="D10" s="4" t="s">
        <v>12</v>
      </c>
      <c r="E10" s="1"/>
      <c r="F10" s="4" t="s">
        <v>14</v>
      </c>
    </row>
    <row r="11" spans="3:6" ht="15.75">
      <c r="C11" s="1"/>
      <c r="D11" s="4" t="s">
        <v>13</v>
      </c>
      <c r="E11" s="1"/>
      <c r="F11" s="4" t="s">
        <v>15</v>
      </c>
    </row>
    <row r="12" spans="3:6" ht="15.75">
      <c r="C12" s="4" t="s">
        <v>2</v>
      </c>
      <c r="D12" s="5">
        <v>37986</v>
      </c>
      <c r="E12" s="4"/>
      <c r="F12" s="5">
        <v>37621</v>
      </c>
    </row>
    <row r="13" spans="3:6" ht="15.75">
      <c r="C13" s="1"/>
      <c r="D13" s="4" t="s">
        <v>4</v>
      </c>
      <c r="E13" s="4"/>
      <c r="F13" s="4" t="s">
        <v>4</v>
      </c>
    </row>
    <row r="15" spans="1:6" ht="15.75">
      <c r="A15" s="1" t="s">
        <v>96</v>
      </c>
      <c r="C15" s="26" t="s">
        <v>80</v>
      </c>
      <c r="D15" s="7">
        <v>823</v>
      </c>
      <c r="F15" s="7">
        <v>742</v>
      </c>
    </row>
    <row r="16" spans="1:6" ht="15.75">
      <c r="A16" s="1"/>
      <c r="D16" s="7"/>
      <c r="F16" s="7"/>
    </row>
    <row r="17" spans="1:6" ht="15.75">
      <c r="A17" s="1" t="s">
        <v>97</v>
      </c>
      <c r="D17" s="7">
        <v>38</v>
      </c>
      <c r="F17" s="7">
        <v>51</v>
      </c>
    </row>
    <row r="18" spans="1:6" ht="15.75">
      <c r="A18" s="1"/>
      <c r="D18" s="7"/>
      <c r="F18" s="7"/>
    </row>
    <row r="19" spans="1:6" ht="15.75">
      <c r="A19" s="1" t="s">
        <v>98</v>
      </c>
      <c r="D19" s="7">
        <v>2618</v>
      </c>
      <c r="F19" s="7">
        <v>2141</v>
      </c>
    </row>
    <row r="20" spans="1:6" ht="15.75">
      <c r="A20" s="1"/>
      <c r="D20" s="7"/>
      <c r="F20" s="7"/>
    </row>
    <row r="21" spans="1:6" ht="15.75">
      <c r="A21" s="1" t="s">
        <v>17</v>
      </c>
      <c r="D21" s="7"/>
      <c r="F21" s="7"/>
    </row>
    <row r="22" spans="2:6" ht="15.75">
      <c r="B22" s="2" t="s">
        <v>18</v>
      </c>
      <c r="D22" s="11">
        <v>36</v>
      </c>
      <c r="F22" s="11">
        <v>17</v>
      </c>
    </row>
    <row r="23" spans="2:6" ht="15.75">
      <c r="B23" s="2" t="s">
        <v>99</v>
      </c>
      <c r="D23" s="12">
        <v>2881</v>
      </c>
      <c r="F23" s="12">
        <f>1414+472+4</f>
        <v>1890</v>
      </c>
    </row>
    <row r="24" spans="2:6" ht="15.75">
      <c r="B24" s="2" t="s">
        <v>100</v>
      </c>
      <c r="D24" s="12">
        <v>1146</v>
      </c>
      <c r="F24" s="12">
        <v>556</v>
      </c>
    </row>
    <row r="25" spans="2:6" ht="15.75">
      <c r="B25" s="2" t="s">
        <v>19</v>
      </c>
      <c r="D25" s="12">
        <v>3124</v>
      </c>
      <c r="F25" s="12">
        <f>425+428</f>
        <v>853</v>
      </c>
    </row>
    <row r="26" spans="4:6" ht="15.75">
      <c r="D26" s="13">
        <f>SUM(D22:D25)</f>
        <v>7187</v>
      </c>
      <c r="F26" s="13">
        <f>SUM(F22:F25)</f>
        <v>3316</v>
      </c>
    </row>
    <row r="27" spans="4:6" ht="15.75">
      <c r="D27" s="11"/>
      <c r="F27" s="12"/>
    </row>
    <row r="28" spans="1:6" ht="15.75">
      <c r="A28" s="1" t="s">
        <v>20</v>
      </c>
      <c r="D28" s="12"/>
      <c r="F28" s="12"/>
    </row>
    <row r="29" spans="2:6" ht="15.75">
      <c r="B29" s="2" t="s">
        <v>21</v>
      </c>
      <c r="D29" s="12">
        <v>652</v>
      </c>
      <c r="F29" s="12">
        <f>403+466</f>
        <v>869</v>
      </c>
    </row>
    <row r="30" spans="2:6" ht="15.75">
      <c r="B30" s="2" t="s">
        <v>101</v>
      </c>
      <c r="D30" s="12">
        <v>38</v>
      </c>
      <c r="F30" s="12">
        <f>6+97</f>
        <v>103</v>
      </c>
    </row>
    <row r="31" spans="2:6" ht="15.75">
      <c r="B31" s="2" t="s">
        <v>22</v>
      </c>
      <c r="C31" s="26" t="s">
        <v>125</v>
      </c>
      <c r="D31" s="12">
        <v>108</v>
      </c>
      <c r="F31" s="12">
        <f>116+7</f>
        <v>123</v>
      </c>
    </row>
    <row r="32" spans="4:6" ht="15.75">
      <c r="D32" s="13">
        <f>SUM(D29:D31)</f>
        <v>798</v>
      </c>
      <c r="F32" s="13">
        <f>SUM(F29:F31)</f>
        <v>1095</v>
      </c>
    </row>
    <row r="33" spans="4:6" ht="15.75">
      <c r="D33" s="7"/>
      <c r="F33" s="7"/>
    </row>
    <row r="34" spans="1:6" ht="15.75">
      <c r="A34" s="2" t="s">
        <v>23</v>
      </c>
      <c r="D34" s="7">
        <f>D26-D32</f>
        <v>6389</v>
      </c>
      <c r="F34" s="7">
        <f>F26-F32</f>
        <v>2221</v>
      </c>
    </row>
    <row r="35" spans="4:6" ht="15.75">
      <c r="D35" s="7"/>
      <c r="F35" s="7"/>
    </row>
    <row r="36" spans="4:6" ht="16.5" thickBot="1">
      <c r="D36" s="9">
        <f>D34+D19+D17+D15</f>
        <v>9868</v>
      </c>
      <c r="F36" s="9">
        <f>F34+F19+F17+F15</f>
        <v>5155</v>
      </c>
    </row>
    <row r="37" spans="4:6" ht="16.5" thickTop="1">
      <c r="D37" s="7"/>
      <c r="F37" s="7"/>
    </row>
    <row r="38" spans="1:6" ht="15.75">
      <c r="A38" s="1" t="s">
        <v>24</v>
      </c>
      <c r="D38" s="7"/>
      <c r="F38" s="7"/>
    </row>
    <row r="39" spans="1:6" ht="15.75">
      <c r="A39" s="1" t="s">
        <v>25</v>
      </c>
      <c r="D39" s="7"/>
      <c r="F39" s="7"/>
    </row>
    <row r="40" spans="2:6" ht="15.75">
      <c r="B40" s="2" t="s">
        <v>26</v>
      </c>
      <c r="D40" s="7">
        <v>6000</v>
      </c>
      <c r="F40" s="7">
        <v>2383</v>
      </c>
    </row>
    <row r="41" spans="2:6" ht="15.75">
      <c r="B41" s="2" t="s">
        <v>27</v>
      </c>
      <c r="D41" s="8">
        <v>3859</v>
      </c>
      <c r="F41" s="8">
        <v>2763</v>
      </c>
    </row>
    <row r="42" spans="4:6" ht="15.75">
      <c r="D42" s="7">
        <f>SUM(D40:D41)</f>
        <v>9859</v>
      </c>
      <c r="F42" s="7">
        <f>SUM(F40:F41)</f>
        <v>5146</v>
      </c>
    </row>
    <row r="43" spans="4:6" ht="15.75">
      <c r="D43" s="7"/>
      <c r="F43" s="7"/>
    </row>
    <row r="44" spans="1:6" ht="15.75">
      <c r="A44" s="1" t="s">
        <v>28</v>
      </c>
      <c r="D44" s="7"/>
      <c r="F44" s="7"/>
    </row>
    <row r="45" spans="1:6" ht="15.75">
      <c r="A45" s="1"/>
      <c r="B45" s="2" t="s">
        <v>22</v>
      </c>
      <c r="C45" s="26" t="s">
        <v>125</v>
      </c>
      <c r="D45" s="7">
        <v>1</v>
      </c>
      <c r="F45" s="7">
        <v>1</v>
      </c>
    </row>
    <row r="46" spans="2:6" ht="15.75">
      <c r="B46" s="2" t="s">
        <v>29</v>
      </c>
      <c r="D46" s="7">
        <v>8</v>
      </c>
      <c r="F46" s="7">
        <v>8</v>
      </c>
    </row>
    <row r="47" spans="4:6" ht="16.5" thickBot="1">
      <c r="D47" s="9">
        <f>SUM(D42:D46)</f>
        <v>9868</v>
      </c>
      <c r="F47" s="9">
        <f>SUM(F42:F46)</f>
        <v>5155</v>
      </c>
    </row>
    <row r="48" ht="16.5" thickTop="1"/>
    <row r="49" spans="1:6" ht="15.75">
      <c r="A49" s="2" t="s">
        <v>197</v>
      </c>
      <c r="D49" s="40">
        <f>(D42-D19)/D40/10</f>
        <v>0.12068333333333334</v>
      </c>
      <c r="F49" s="2">
        <v>1.28</v>
      </c>
    </row>
    <row r="51" ht="15.75">
      <c r="A51" s="2" t="s">
        <v>247</v>
      </c>
    </row>
    <row r="52" ht="15.75">
      <c r="A52" s="2" t="s">
        <v>189</v>
      </c>
    </row>
  </sheetData>
  <printOptions/>
  <pageMargins left="0.75" right="0.75" top="1" bottom="1" header="0.5" footer="0.5"/>
  <pageSetup fitToHeight="1" fitToWidth="1" horizontalDpi="600" verticalDpi="600" orientation="portrait" paperSize="3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3"/>
  <sheetViews>
    <sheetView view="pageBreakPreview" zoomScale="60" workbookViewId="0" topLeftCell="A30">
      <selection activeCell="A8" sqref="A8"/>
    </sheetView>
  </sheetViews>
  <sheetFormatPr defaultColWidth="9.140625" defaultRowHeight="12.75"/>
  <cols>
    <col min="1" max="1" width="27.57421875" style="2" customWidth="1"/>
    <col min="2" max="2" width="7.28125" style="2" customWidth="1"/>
    <col min="3" max="3" width="2.00390625" style="2" customWidth="1"/>
    <col min="4" max="4" width="12.00390625" style="2" customWidth="1"/>
    <col min="5" max="5" width="1.8515625" style="2" customWidth="1"/>
    <col min="6" max="6" width="12.140625" style="2" customWidth="1"/>
    <col min="7" max="7" width="2.140625" style="2" customWidth="1"/>
    <col min="8" max="8" width="12.00390625" style="2" customWidth="1"/>
    <col min="9" max="9" width="1.8515625" style="2" customWidth="1"/>
    <col min="10" max="10" width="13.28125" style="2" customWidth="1"/>
    <col min="11" max="11" width="1.8515625" style="2" customWidth="1"/>
    <col min="12" max="12" width="13.28125" style="2" customWidth="1"/>
    <col min="13" max="13" width="1.57421875" style="2" customWidth="1"/>
    <col min="14" max="14" width="11.57421875" style="2" customWidth="1"/>
    <col min="15" max="16384" width="9.140625" style="2" customWidth="1"/>
  </cols>
  <sheetData>
    <row r="1" ht="15.75">
      <c r="A1" s="1" t="s">
        <v>182</v>
      </c>
    </row>
    <row r="2" ht="15.75">
      <c r="A2" s="1" t="s">
        <v>183</v>
      </c>
    </row>
    <row r="4" ht="15.75">
      <c r="A4" s="1" t="s">
        <v>0</v>
      </c>
    </row>
    <row r="5" ht="15.75">
      <c r="A5" s="1" t="s">
        <v>220</v>
      </c>
    </row>
    <row r="7" ht="15.75">
      <c r="A7" s="1" t="s">
        <v>226</v>
      </c>
    </row>
    <row r="8" spans="1:14" ht="16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0" ht="15.75">
      <c r="H10" s="4" t="s">
        <v>105</v>
      </c>
    </row>
    <row r="11" spans="1:14" ht="15.75">
      <c r="A11" s="1"/>
      <c r="B11" s="1"/>
      <c r="C11" s="1"/>
      <c r="D11" s="1"/>
      <c r="E11" s="1"/>
      <c r="F11" s="4"/>
      <c r="G11" s="4"/>
      <c r="H11" s="4" t="s">
        <v>106</v>
      </c>
      <c r="I11" s="1"/>
      <c r="J11" s="4" t="s">
        <v>102</v>
      </c>
      <c r="K11" s="1"/>
      <c r="L11" s="4"/>
      <c r="M11" s="1"/>
      <c r="N11" s="1"/>
    </row>
    <row r="12" spans="1:14" ht="15.75">
      <c r="A12" s="1"/>
      <c r="B12" s="1"/>
      <c r="C12" s="1"/>
      <c r="D12" s="4" t="s">
        <v>31</v>
      </c>
      <c r="E12" s="4"/>
      <c r="F12" s="4" t="s">
        <v>31</v>
      </c>
      <c r="G12" s="4"/>
      <c r="H12" s="4" t="s">
        <v>34</v>
      </c>
      <c r="I12" s="4"/>
      <c r="J12" s="4" t="s">
        <v>103</v>
      </c>
      <c r="K12" s="4"/>
      <c r="L12" s="4" t="s">
        <v>36</v>
      </c>
      <c r="M12" s="1"/>
      <c r="N12" s="1"/>
    </row>
    <row r="13" spans="1:14" ht="15.75">
      <c r="A13" s="1"/>
      <c r="B13" s="4" t="s">
        <v>2</v>
      </c>
      <c r="C13" s="1"/>
      <c r="D13" s="4" t="s">
        <v>32</v>
      </c>
      <c r="E13" s="4"/>
      <c r="F13" s="4" t="s">
        <v>33</v>
      </c>
      <c r="G13" s="4"/>
      <c r="H13" s="4" t="s">
        <v>35</v>
      </c>
      <c r="I13" s="4"/>
      <c r="J13" s="4" t="s">
        <v>104</v>
      </c>
      <c r="K13" s="4"/>
      <c r="L13" s="4" t="s">
        <v>37</v>
      </c>
      <c r="M13" s="1"/>
      <c r="N13" s="4" t="s">
        <v>38</v>
      </c>
    </row>
    <row r="14" spans="1:14" ht="15.75">
      <c r="A14" s="1" t="s">
        <v>39</v>
      </c>
      <c r="B14" s="1"/>
      <c r="C14" s="1"/>
      <c r="D14" s="4" t="s">
        <v>4</v>
      </c>
      <c r="E14" s="1"/>
      <c r="F14" s="4" t="s">
        <v>4</v>
      </c>
      <c r="G14" s="1"/>
      <c r="H14" s="4" t="s">
        <v>4</v>
      </c>
      <c r="I14" s="1"/>
      <c r="J14" s="4" t="s">
        <v>4</v>
      </c>
      <c r="K14" s="1"/>
      <c r="L14" s="4" t="s">
        <v>4</v>
      </c>
      <c r="M14" s="1"/>
      <c r="N14" s="4" t="s">
        <v>4</v>
      </c>
    </row>
    <row r="16" spans="1:14" ht="15.75">
      <c r="A16" s="2" t="s">
        <v>142</v>
      </c>
      <c r="D16" s="7">
        <v>2383</v>
      </c>
      <c r="E16" s="7"/>
      <c r="F16" s="7">
        <v>959</v>
      </c>
      <c r="G16" s="7"/>
      <c r="H16" s="7">
        <v>1</v>
      </c>
      <c r="I16" s="7"/>
      <c r="J16" s="7">
        <v>568</v>
      </c>
      <c r="K16" s="7"/>
      <c r="L16" s="7">
        <v>1235</v>
      </c>
      <c r="M16" s="7"/>
      <c r="N16" s="7">
        <f>SUM(D16:M16)</f>
        <v>5146</v>
      </c>
    </row>
    <row r="17" spans="4:14" ht="15.7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>
      <c r="A18" s="2" t="s">
        <v>159</v>
      </c>
      <c r="D18" s="7">
        <v>0</v>
      </c>
      <c r="E18" s="7"/>
      <c r="F18" s="7">
        <v>0</v>
      </c>
      <c r="G18" s="7"/>
      <c r="H18" s="7">
        <v>0</v>
      </c>
      <c r="I18" s="7"/>
      <c r="J18" s="7">
        <v>-86</v>
      </c>
      <c r="K18" s="7"/>
      <c r="L18" s="7">
        <v>0</v>
      </c>
      <c r="M18" s="7"/>
      <c r="N18" s="7">
        <f>SUM(D18:M18)</f>
        <v>-86</v>
      </c>
    </row>
    <row r="19" spans="4:14" ht="15.7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.75">
      <c r="A20" s="2" t="s">
        <v>40</v>
      </c>
      <c r="D20" s="7">
        <v>3617</v>
      </c>
      <c r="E20" s="7"/>
      <c r="F20" s="7">
        <v>-959</v>
      </c>
      <c r="G20" s="7"/>
      <c r="H20" s="7">
        <v>0</v>
      </c>
      <c r="I20" s="7"/>
      <c r="J20" s="7">
        <v>0</v>
      </c>
      <c r="K20" s="7"/>
      <c r="L20" s="7">
        <v>-1158</v>
      </c>
      <c r="M20" s="7"/>
      <c r="N20" s="7">
        <f>SUM(D20:L20)</f>
        <v>1500</v>
      </c>
    </row>
    <row r="21" spans="4:14" ht="15.7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>
      <c r="A22" s="2" t="s">
        <v>180</v>
      </c>
      <c r="D22" s="7">
        <v>0</v>
      </c>
      <c r="E22" s="7"/>
      <c r="F22" s="7">
        <v>0</v>
      </c>
      <c r="G22" s="7"/>
      <c r="H22" s="7">
        <v>0</v>
      </c>
      <c r="I22" s="7"/>
      <c r="J22" s="7">
        <v>0</v>
      </c>
      <c r="K22" s="7"/>
      <c r="L22" s="7">
        <v>0</v>
      </c>
      <c r="M22" s="7"/>
      <c r="N22" s="7">
        <f>SUM(D22:L22)</f>
        <v>0</v>
      </c>
    </row>
    <row r="23" spans="4:14" ht="15.7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.75">
      <c r="A24" s="2" t="s">
        <v>143</v>
      </c>
      <c r="D24" s="27">
        <v>0</v>
      </c>
      <c r="E24" s="28"/>
      <c r="F24" s="28">
        <v>4050</v>
      </c>
      <c r="G24" s="28"/>
      <c r="H24" s="28">
        <v>0</v>
      </c>
      <c r="I24" s="28"/>
      <c r="J24" s="28">
        <v>0</v>
      </c>
      <c r="K24" s="28"/>
      <c r="L24" s="28">
        <v>0</v>
      </c>
      <c r="M24" s="28"/>
      <c r="N24" s="29">
        <f>SUM(D24:L24)</f>
        <v>4050</v>
      </c>
    </row>
    <row r="25" spans="4:14" ht="15.75">
      <c r="D25" s="30"/>
      <c r="E25" s="10"/>
      <c r="F25" s="10"/>
      <c r="G25" s="10"/>
      <c r="H25" s="10"/>
      <c r="I25" s="10"/>
      <c r="J25" s="10"/>
      <c r="K25" s="10"/>
      <c r="L25" s="10"/>
      <c r="M25" s="10"/>
      <c r="N25" s="31"/>
    </row>
    <row r="26" spans="1:14" ht="15.75">
      <c r="A26" s="2" t="s">
        <v>144</v>
      </c>
      <c r="D26" s="32">
        <v>0</v>
      </c>
      <c r="E26" s="8"/>
      <c r="F26" s="8">
        <v>-1049</v>
      </c>
      <c r="G26" s="8"/>
      <c r="H26" s="8">
        <v>0</v>
      </c>
      <c r="I26" s="8"/>
      <c r="J26" s="8">
        <v>0</v>
      </c>
      <c r="K26" s="8"/>
      <c r="L26" s="8">
        <v>0</v>
      </c>
      <c r="M26" s="8"/>
      <c r="N26" s="33">
        <f>SUM(D26:L26)</f>
        <v>-1049</v>
      </c>
    </row>
    <row r="27" spans="4:14" ht="15.7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.75">
      <c r="A28" s="2" t="s">
        <v>9</v>
      </c>
      <c r="D28" s="7">
        <v>0</v>
      </c>
      <c r="E28" s="7"/>
      <c r="F28" s="7">
        <v>0</v>
      </c>
      <c r="G28" s="7"/>
      <c r="H28" s="7">
        <v>0</v>
      </c>
      <c r="I28" s="7"/>
      <c r="J28" s="7">
        <v>0</v>
      </c>
      <c r="K28" s="7"/>
      <c r="L28" s="7">
        <f>'Income Statement'!G28</f>
        <v>332</v>
      </c>
      <c r="M28" s="7"/>
      <c r="N28" s="7">
        <f>SUM(D28:L28)</f>
        <v>332</v>
      </c>
    </row>
    <row r="29" spans="4:14" ht="15.7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.75">
      <c r="A30" s="2" t="s">
        <v>160</v>
      </c>
      <c r="D30" s="7">
        <v>0</v>
      </c>
      <c r="E30" s="7"/>
      <c r="F30" s="7">
        <v>0</v>
      </c>
      <c r="G30" s="7"/>
      <c r="H30" s="7">
        <v>0</v>
      </c>
      <c r="I30" s="7"/>
      <c r="J30" s="7">
        <v>0</v>
      </c>
      <c r="K30" s="7"/>
      <c r="L30" s="7">
        <v>-34</v>
      </c>
      <c r="M30" s="7"/>
      <c r="N30" s="7">
        <f>SUM(D30:L30)</f>
        <v>-34</v>
      </c>
    </row>
    <row r="32" spans="1:14" ht="16.5" thickBot="1">
      <c r="A32" s="2" t="s">
        <v>198</v>
      </c>
      <c r="D32" s="23">
        <f>SUM(D16:D31)</f>
        <v>6000</v>
      </c>
      <c r="E32" s="3"/>
      <c r="F32" s="23">
        <f>SUM(F16:F31)</f>
        <v>3001</v>
      </c>
      <c r="G32" s="3"/>
      <c r="H32" s="23">
        <f>SUM(H16:H31)</f>
        <v>1</v>
      </c>
      <c r="I32" s="3"/>
      <c r="J32" s="23">
        <f>SUM(J16:J31)</f>
        <v>482</v>
      </c>
      <c r="K32" s="3"/>
      <c r="L32" s="23">
        <f>SUM(L16:L31)</f>
        <v>375</v>
      </c>
      <c r="M32" s="3"/>
      <c r="N32" s="23">
        <f>SUM(N16:N31)</f>
        <v>9859</v>
      </c>
    </row>
    <row r="33" ht="16.5" thickTop="1"/>
    <row r="35" ht="15.75">
      <c r="A35" s="2" t="s">
        <v>190</v>
      </c>
    </row>
    <row r="36" ht="15.75">
      <c r="A36" s="2" t="s">
        <v>187</v>
      </c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8" ht="15.75">
      <c r="A688" s="1"/>
    </row>
    <row r="697" ht="15.75">
      <c r="A697" s="1"/>
    </row>
    <row r="698" ht="15.75">
      <c r="A698" s="1"/>
    </row>
    <row r="703" ht="15.75">
      <c r="A703" s="1"/>
    </row>
  </sheetData>
  <printOptions/>
  <pageMargins left="0.75" right="0.75" top="1" bottom="1" header="0.5" footer="0.5"/>
  <pageSetup fitToHeight="1" fitToWidth="1" horizontalDpi="600" verticalDpi="600" orientation="portrait" paperSize="3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view="pageBreakPreview" zoomScale="60" workbookViewId="0" topLeftCell="A30">
      <selection activeCell="A14" sqref="A14"/>
    </sheetView>
  </sheetViews>
  <sheetFormatPr defaultColWidth="9.140625" defaultRowHeight="12.75"/>
  <cols>
    <col min="1" max="1" width="5.57421875" style="2" customWidth="1"/>
    <col min="2" max="2" width="55.28125" style="2" customWidth="1"/>
    <col min="3" max="3" width="6.57421875" style="2" customWidth="1"/>
    <col min="4" max="4" width="8.8515625" style="2" customWidth="1"/>
    <col min="5" max="5" width="8.140625" style="2" customWidth="1"/>
    <col min="6" max="6" width="17.28125" style="2" customWidth="1"/>
    <col min="7" max="16384" width="9.140625" style="2" customWidth="1"/>
  </cols>
  <sheetData>
    <row r="1" ht="15.75">
      <c r="A1" s="1" t="s">
        <v>182</v>
      </c>
    </row>
    <row r="2" ht="15.75">
      <c r="A2" s="1" t="s">
        <v>183</v>
      </c>
    </row>
    <row r="4" spans="1:3" ht="15.75">
      <c r="A4" s="1" t="s">
        <v>0</v>
      </c>
      <c r="B4" s="1"/>
      <c r="C4" s="1"/>
    </row>
    <row r="5" spans="1:3" ht="15.75">
      <c r="A5" s="1" t="s">
        <v>220</v>
      </c>
      <c r="B5" s="1"/>
      <c r="C5" s="1"/>
    </row>
    <row r="7" spans="1:3" ht="15.75">
      <c r="A7" s="1" t="s">
        <v>227</v>
      </c>
      <c r="B7" s="1"/>
      <c r="C7" s="1"/>
    </row>
    <row r="8" spans="1:6" ht="16.5" thickBot="1">
      <c r="A8" s="18"/>
      <c r="B8" s="18"/>
      <c r="C8" s="18"/>
      <c r="D8" s="19"/>
      <c r="E8" s="19"/>
      <c r="F8" s="19"/>
    </row>
    <row r="9" spans="2:3" ht="15.75">
      <c r="B9" s="1"/>
      <c r="C9" s="1"/>
    </row>
    <row r="10" spans="3:6" ht="15.75">
      <c r="C10" s="20"/>
      <c r="D10" s="21"/>
      <c r="E10" s="4" t="s">
        <v>2</v>
      </c>
      <c r="F10" s="5">
        <v>37986</v>
      </c>
    </row>
    <row r="11" spans="3:6" ht="15.75">
      <c r="C11" s="22"/>
      <c r="D11" s="20"/>
      <c r="E11" s="1"/>
      <c r="F11" s="4" t="s">
        <v>4</v>
      </c>
    </row>
    <row r="12" spans="3:4" ht="15.75">
      <c r="C12" s="17"/>
      <c r="D12" s="17"/>
    </row>
    <row r="13" spans="1:4" ht="15.75">
      <c r="A13" s="1" t="s">
        <v>248</v>
      </c>
      <c r="C13" s="17"/>
      <c r="D13" s="17"/>
    </row>
    <row r="14" spans="1:6" ht="15.75">
      <c r="A14" s="2" t="s">
        <v>7</v>
      </c>
      <c r="C14" s="17"/>
      <c r="D14" s="17"/>
      <c r="F14" s="7">
        <v>332</v>
      </c>
    </row>
    <row r="15" spans="1:6" ht="15.75">
      <c r="A15" s="2" t="s">
        <v>41</v>
      </c>
      <c r="C15" s="17"/>
      <c r="D15" s="17"/>
      <c r="F15" s="7"/>
    </row>
    <row r="16" spans="2:6" ht="15.75">
      <c r="B16" s="2" t="s">
        <v>42</v>
      </c>
      <c r="C16" s="17"/>
      <c r="D16" s="17"/>
      <c r="F16" s="7">
        <v>481</v>
      </c>
    </row>
    <row r="17" spans="2:6" ht="15.75">
      <c r="B17" s="2" t="s">
        <v>43</v>
      </c>
      <c r="C17" s="17"/>
      <c r="D17" s="17"/>
      <c r="F17" s="8">
        <v>-31</v>
      </c>
    </row>
    <row r="18" spans="1:6" ht="15.75">
      <c r="A18" s="2" t="s">
        <v>44</v>
      </c>
      <c r="C18" s="17"/>
      <c r="D18" s="17"/>
      <c r="F18" s="7">
        <f>SUM(F14:F17)</f>
        <v>782</v>
      </c>
    </row>
    <row r="19" spans="2:6" ht="15.75">
      <c r="B19" s="2" t="s">
        <v>45</v>
      </c>
      <c r="C19" s="17"/>
      <c r="D19" s="17"/>
      <c r="F19" s="7">
        <f>-1600+27</f>
        <v>-1573</v>
      </c>
    </row>
    <row r="20" spans="2:6" ht="15.75">
      <c r="B20" s="2" t="s">
        <v>46</v>
      </c>
      <c r="C20" s="17"/>
      <c r="D20" s="17"/>
      <c r="F20" s="8">
        <v>-251</v>
      </c>
    </row>
    <row r="21" spans="3:6" ht="15.75">
      <c r="C21" s="17"/>
      <c r="D21" s="17"/>
      <c r="F21" s="7">
        <f>SUM(F18:F20)</f>
        <v>-1042</v>
      </c>
    </row>
    <row r="22" spans="2:6" ht="15.75">
      <c r="B22" s="2" t="s">
        <v>162</v>
      </c>
      <c r="C22" s="17"/>
      <c r="D22" s="17"/>
      <c r="F22" s="7">
        <v>-30</v>
      </c>
    </row>
    <row r="23" spans="2:6" ht="15.75">
      <c r="B23" s="2" t="s">
        <v>47</v>
      </c>
      <c r="C23" s="17"/>
      <c r="D23" s="17"/>
      <c r="F23" s="7">
        <v>-27</v>
      </c>
    </row>
    <row r="24" spans="1:6" ht="15.75">
      <c r="A24" s="1" t="s">
        <v>48</v>
      </c>
      <c r="C24" s="17"/>
      <c r="D24" s="17"/>
      <c r="F24" s="36">
        <f>SUM(F21:F23)</f>
        <v>-1099</v>
      </c>
    </row>
    <row r="25" spans="3:6" ht="15.75">
      <c r="C25" s="17"/>
      <c r="D25" s="17"/>
      <c r="F25" s="7"/>
    </row>
    <row r="26" spans="3:6" ht="15.75">
      <c r="C26" s="17"/>
      <c r="D26" s="17"/>
      <c r="F26" s="7"/>
    </row>
    <row r="27" spans="1:6" ht="15.75">
      <c r="A27" s="1" t="s">
        <v>49</v>
      </c>
      <c r="C27" s="17"/>
      <c r="D27" s="17"/>
      <c r="F27" s="7"/>
    </row>
    <row r="28" spans="2:6" ht="15.75">
      <c r="B28" s="2" t="s">
        <v>50</v>
      </c>
      <c r="C28" s="17"/>
      <c r="D28" s="17"/>
      <c r="F28" s="7">
        <v>-268</v>
      </c>
    </row>
    <row r="29" spans="2:6" ht="15.75">
      <c r="B29" s="2" t="s">
        <v>163</v>
      </c>
      <c r="C29" s="17"/>
      <c r="D29" s="17"/>
      <c r="F29" s="7">
        <v>-747</v>
      </c>
    </row>
    <row r="30" spans="2:6" ht="15.75">
      <c r="B30" s="2" t="s">
        <v>51</v>
      </c>
      <c r="C30" s="17"/>
      <c r="D30" s="17"/>
      <c r="F30" s="7">
        <v>61</v>
      </c>
    </row>
    <row r="31" spans="2:6" ht="15.75">
      <c r="B31" s="2" t="s">
        <v>218</v>
      </c>
      <c r="C31" s="17"/>
      <c r="D31" s="17"/>
      <c r="F31" s="7">
        <v>1</v>
      </c>
    </row>
    <row r="32" spans="2:6" ht="15.75">
      <c r="B32" s="2" t="s">
        <v>164</v>
      </c>
      <c r="C32" s="17"/>
      <c r="D32" s="17"/>
      <c r="F32" s="7">
        <v>5</v>
      </c>
    </row>
    <row r="33" spans="1:6" ht="15.75">
      <c r="A33" s="1" t="s">
        <v>52</v>
      </c>
      <c r="C33" s="17"/>
      <c r="D33" s="17"/>
      <c r="F33" s="36">
        <f>SUM(F28:F32)</f>
        <v>-948</v>
      </c>
    </row>
    <row r="34" spans="3:6" ht="15.75">
      <c r="C34" s="17"/>
      <c r="D34" s="17"/>
      <c r="F34" s="7"/>
    </row>
    <row r="35" spans="3:6" ht="15.75">
      <c r="C35" s="17"/>
      <c r="D35" s="17"/>
      <c r="F35" s="7"/>
    </row>
    <row r="36" spans="1:6" ht="15.75">
      <c r="A36" s="1" t="s">
        <v>53</v>
      </c>
      <c r="C36" s="17"/>
      <c r="D36" s="17"/>
      <c r="F36" s="7"/>
    </row>
    <row r="37" spans="2:6" ht="15.75">
      <c r="B37" s="2" t="s">
        <v>165</v>
      </c>
      <c r="C37" s="17"/>
      <c r="D37" s="17"/>
      <c r="F37" s="7">
        <v>5550</v>
      </c>
    </row>
    <row r="38" spans="2:6" ht="15.75">
      <c r="B38" s="2" t="s">
        <v>144</v>
      </c>
      <c r="C38" s="17"/>
      <c r="D38" s="17"/>
      <c r="F38" s="7">
        <v>-1049</v>
      </c>
    </row>
    <row r="39" spans="2:6" ht="15.75">
      <c r="B39" s="2" t="s">
        <v>166</v>
      </c>
      <c r="C39" s="17"/>
      <c r="D39" s="17"/>
      <c r="F39" s="7">
        <v>-141</v>
      </c>
    </row>
    <row r="40" spans="2:6" ht="15.75">
      <c r="B40" s="2" t="s">
        <v>167</v>
      </c>
      <c r="C40" s="17"/>
      <c r="D40" s="17"/>
      <c r="F40" s="7">
        <v>-67</v>
      </c>
    </row>
    <row r="41" spans="1:6" ht="15.75">
      <c r="A41" s="1" t="s">
        <v>54</v>
      </c>
      <c r="C41" s="17"/>
      <c r="D41" s="17"/>
      <c r="F41" s="36">
        <f>SUM(F37:F40)</f>
        <v>4293</v>
      </c>
    </row>
    <row r="42" spans="3:6" ht="15.75">
      <c r="C42" s="17"/>
      <c r="D42" s="17"/>
      <c r="F42" s="7"/>
    </row>
    <row r="43" spans="1:6" ht="15.75">
      <c r="A43" s="1" t="s">
        <v>55</v>
      </c>
      <c r="C43" s="17"/>
      <c r="D43" s="17"/>
      <c r="F43" s="7">
        <f>F41+F33+F24</f>
        <v>2246</v>
      </c>
    </row>
    <row r="44" spans="1:6" ht="15.75">
      <c r="A44" s="2" t="s">
        <v>181</v>
      </c>
      <c r="C44" s="17"/>
      <c r="D44" s="17"/>
      <c r="F44" s="7">
        <v>0</v>
      </c>
    </row>
    <row r="45" spans="1:6" ht="15.75">
      <c r="A45" s="1" t="s">
        <v>168</v>
      </c>
      <c r="C45" s="17"/>
      <c r="D45" s="17"/>
      <c r="F45" s="7">
        <f>425+428-7</f>
        <v>846</v>
      </c>
    </row>
    <row r="46" spans="1:6" ht="15.75">
      <c r="A46" s="1" t="s">
        <v>207</v>
      </c>
      <c r="C46" s="17"/>
      <c r="D46" s="17"/>
      <c r="F46" s="36">
        <f>SUM(F43:F45)</f>
        <v>3092</v>
      </c>
    </row>
    <row r="47" spans="1:6" ht="15.75">
      <c r="A47" s="1"/>
      <c r="C47" s="17"/>
      <c r="D47" s="17"/>
      <c r="F47" s="10"/>
    </row>
    <row r="48" spans="1:6" ht="15.75">
      <c r="A48" s="1" t="s">
        <v>169</v>
      </c>
      <c r="C48" s="17"/>
      <c r="D48" s="17"/>
      <c r="F48" s="10"/>
    </row>
    <row r="49" spans="1:6" ht="15.75">
      <c r="A49" s="1"/>
      <c r="B49" s="2" t="s">
        <v>230</v>
      </c>
      <c r="C49" s="17"/>
      <c r="D49" s="17"/>
      <c r="F49" s="10">
        <v>2839</v>
      </c>
    </row>
    <row r="50" spans="1:6" ht="15.75">
      <c r="A50" s="1"/>
      <c r="B50" s="2" t="s">
        <v>170</v>
      </c>
      <c r="C50" s="17"/>
      <c r="D50" s="17"/>
      <c r="F50" s="10">
        <v>285</v>
      </c>
    </row>
    <row r="51" spans="1:6" ht="15.75">
      <c r="A51" s="1"/>
      <c r="B51" s="2" t="s">
        <v>122</v>
      </c>
      <c r="C51" s="17"/>
      <c r="D51" s="17"/>
      <c r="F51" s="10">
        <v>-32</v>
      </c>
    </row>
    <row r="52" spans="1:6" ht="15.75">
      <c r="A52" s="1"/>
      <c r="C52" s="17"/>
      <c r="D52" s="17"/>
      <c r="F52" s="36">
        <f>SUM(F49:F51)</f>
        <v>3092</v>
      </c>
    </row>
    <row r="53" spans="1:6" ht="15.75">
      <c r="A53" s="1"/>
      <c r="C53" s="17"/>
      <c r="D53" s="17"/>
      <c r="F53" s="10"/>
    </row>
    <row r="54" spans="3:6" ht="15.75">
      <c r="C54" s="17"/>
      <c r="D54" s="17"/>
      <c r="F54" s="7"/>
    </row>
    <row r="55" ht="15.75">
      <c r="A55" s="2" t="s">
        <v>185</v>
      </c>
    </row>
    <row r="56" ht="15.75">
      <c r="A56" s="2" t="s">
        <v>107</v>
      </c>
    </row>
  </sheetData>
  <printOptions/>
  <pageMargins left="0.91" right="0.75" top="1" bottom="1" header="0.5" footer="0.5"/>
  <pageSetup fitToHeight="1" fitToWidth="1" horizontalDpi="600" verticalDpi="600" orientation="portrait" paperSize="3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="60" workbookViewId="0" topLeftCell="A59">
      <selection activeCell="G14" sqref="G14"/>
    </sheetView>
  </sheetViews>
  <sheetFormatPr defaultColWidth="9.140625" defaultRowHeight="12.75"/>
  <cols>
    <col min="1" max="1" width="4.8515625" style="2" customWidth="1"/>
    <col min="2" max="2" width="71.421875" style="2" customWidth="1"/>
    <col min="3" max="3" width="5.140625" style="2" customWidth="1"/>
    <col min="4" max="4" width="13.8515625" style="2" customWidth="1"/>
    <col min="5" max="5" width="4.421875" style="2" customWidth="1"/>
    <col min="6" max="6" width="15.28125" style="2" customWidth="1"/>
    <col min="7" max="7" width="14.28125" style="2" customWidth="1"/>
    <col min="8" max="8" width="7.7109375" style="2" customWidth="1"/>
    <col min="9" max="16384" width="9.140625" style="2" customWidth="1"/>
  </cols>
  <sheetData>
    <row r="1" ht="15.75">
      <c r="A1" s="1" t="s">
        <v>182</v>
      </c>
    </row>
    <row r="2" ht="15.75">
      <c r="A2" s="1" t="s">
        <v>183</v>
      </c>
    </row>
    <row r="4" spans="1:3" ht="15.75">
      <c r="A4" s="1" t="s">
        <v>0</v>
      </c>
      <c r="B4" s="1"/>
      <c r="C4" s="1"/>
    </row>
    <row r="5" spans="1:3" ht="15.75">
      <c r="A5" s="1" t="s">
        <v>221</v>
      </c>
      <c r="B5" s="1"/>
      <c r="C5" s="1"/>
    </row>
    <row r="7" spans="1:3" ht="15.75">
      <c r="A7" s="1" t="s">
        <v>56</v>
      </c>
      <c r="B7" s="1" t="s">
        <v>57</v>
      </c>
      <c r="C7" s="1"/>
    </row>
    <row r="8" spans="1:7" ht="16.5" thickBot="1">
      <c r="A8" s="19"/>
      <c r="B8" s="18"/>
      <c r="C8" s="18"/>
      <c r="D8" s="19"/>
      <c r="E8" s="19"/>
      <c r="F8" s="19"/>
      <c r="G8" s="19"/>
    </row>
    <row r="9" spans="1:7" ht="15.75">
      <c r="A9" s="17"/>
      <c r="B9" s="22"/>
      <c r="C9" s="22"/>
      <c r="D9" s="17"/>
      <c r="E9" s="17"/>
      <c r="F9" s="17"/>
      <c r="G9" s="17"/>
    </row>
    <row r="10" spans="1:2" ht="15.75">
      <c r="A10" s="1" t="s">
        <v>58</v>
      </c>
      <c r="B10" s="1" t="s">
        <v>59</v>
      </c>
    </row>
    <row r="11" ht="15.75">
      <c r="B11" s="2" t="s">
        <v>60</v>
      </c>
    </row>
    <row r="12" ht="15.75">
      <c r="B12" s="2" t="s">
        <v>231</v>
      </c>
    </row>
    <row r="13" ht="15.75">
      <c r="B13" s="2" t="s">
        <v>171</v>
      </c>
    </row>
    <row r="14" ht="15.75">
      <c r="B14" s="2" t="s">
        <v>173</v>
      </c>
    </row>
    <row r="15" ht="15.75">
      <c r="B15" s="2" t="s">
        <v>172</v>
      </c>
    </row>
    <row r="18" spans="1:2" ht="15.75">
      <c r="A18" s="1" t="s">
        <v>61</v>
      </c>
      <c r="B18" s="1" t="s">
        <v>62</v>
      </c>
    </row>
    <row r="19" ht="15.75">
      <c r="B19" s="2" t="s">
        <v>63</v>
      </c>
    </row>
    <row r="22" spans="1:2" ht="15.75">
      <c r="A22" s="1" t="s">
        <v>64</v>
      </c>
      <c r="B22" s="1" t="s">
        <v>222</v>
      </c>
    </row>
    <row r="23" ht="15.75">
      <c r="B23" s="2" t="s">
        <v>65</v>
      </c>
    </row>
    <row r="26" spans="1:2" ht="15.75">
      <c r="A26" s="1" t="s">
        <v>66</v>
      </c>
      <c r="B26" s="1" t="s">
        <v>67</v>
      </c>
    </row>
    <row r="27" ht="15.75">
      <c r="B27" s="2" t="s">
        <v>68</v>
      </c>
    </row>
    <row r="28" ht="15.75">
      <c r="B28" s="2" t="s">
        <v>69</v>
      </c>
    </row>
    <row r="31" spans="1:2" ht="15.75">
      <c r="A31" s="1" t="s">
        <v>70</v>
      </c>
      <c r="B31" s="1" t="s">
        <v>71</v>
      </c>
    </row>
    <row r="32" ht="15.75">
      <c r="B32" s="2" t="s">
        <v>72</v>
      </c>
    </row>
    <row r="35" spans="1:2" ht="15.75">
      <c r="A35" s="1" t="s">
        <v>73</v>
      </c>
      <c r="B35" s="1" t="s">
        <v>74</v>
      </c>
    </row>
    <row r="36" ht="15.75">
      <c r="B36" s="2" t="s">
        <v>75</v>
      </c>
    </row>
    <row r="37" ht="15.75">
      <c r="B37" s="2" t="s">
        <v>76</v>
      </c>
    </row>
    <row r="40" spans="1:2" ht="15.75">
      <c r="A40" s="1" t="s">
        <v>77</v>
      </c>
      <c r="B40" s="1" t="s">
        <v>78</v>
      </c>
    </row>
    <row r="41" ht="15.75">
      <c r="B41" s="2" t="s">
        <v>223</v>
      </c>
    </row>
    <row r="42" ht="15.75">
      <c r="B42" s="38"/>
    </row>
    <row r="43" ht="15.75">
      <c r="B43" s="38"/>
    </row>
    <row r="44" spans="1:2" ht="15.75">
      <c r="A44" s="1" t="s">
        <v>79</v>
      </c>
      <c r="B44" s="1" t="s">
        <v>186</v>
      </c>
    </row>
    <row r="46" ht="15.75">
      <c r="B46" s="2" t="s">
        <v>199</v>
      </c>
    </row>
    <row r="48" spans="2:6" ht="15.75">
      <c r="B48" s="42" t="s">
        <v>174</v>
      </c>
      <c r="C48" s="42"/>
      <c r="D48" s="43"/>
      <c r="E48" s="43"/>
      <c r="F48" s="43" t="s">
        <v>175</v>
      </c>
    </row>
    <row r="49" spans="2:6" ht="15.75">
      <c r="B49" s="42"/>
      <c r="C49" s="42"/>
      <c r="D49" s="43" t="s">
        <v>5</v>
      </c>
      <c r="E49" s="43"/>
      <c r="F49" s="43" t="s">
        <v>176</v>
      </c>
    </row>
    <row r="50" spans="2:6" ht="15.75">
      <c r="B50" s="42"/>
      <c r="C50" s="42"/>
      <c r="D50" s="43" t="s">
        <v>4</v>
      </c>
      <c r="E50" s="43"/>
      <c r="F50" s="43" t="s">
        <v>4</v>
      </c>
    </row>
    <row r="51" spans="2:6" ht="15.75">
      <c r="B51" s="38" t="s">
        <v>177</v>
      </c>
      <c r="C51" s="38"/>
      <c r="D51" s="44">
        <v>1976</v>
      </c>
      <c r="E51" s="44"/>
      <c r="F51" s="44">
        <v>502</v>
      </c>
    </row>
    <row r="52" spans="2:6" ht="15.75">
      <c r="B52" s="38" t="s">
        <v>178</v>
      </c>
      <c r="C52" s="38"/>
      <c r="D52" s="44">
        <v>1463</v>
      </c>
      <c r="E52" s="44"/>
      <c r="F52" s="44">
        <v>469</v>
      </c>
    </row>
    <row r="53" spans="2:6" ht="15.75">
      <c r="B53" s="38" t="s">
        <v>179</v>
      </c>
      <c r="C53" s="38"/>
      <c r="D53" s="44">
        <v>1605</v>
      </c>
      <c r="E53" s="44"/>
      <c r="F53" s="44">
        <v>-287</v>
      </c>
    </row>
    <row r="54" spans="2:6" ht="15.75">
      <c r="B54" s="38" t="s">
        <v>184</v>
      </c>
      <c r="C54" s="38"/>
      <c r="D54" s="45">
        <v>1170</v>
      </c>
      <c r="E54" s="44"/>
      <c r="F54" s="45">
        <v>147</v>
      </c>
    </row>
    <row r="55" spans="2:6" ht="15.75">
      <c r="B55" s="38"/>
      <c r="C55" s="38"/>
      <c r="D55" s="46">
        <f>SUM(D51:D54)</f>
        <v>6214</v>
      </c>
      <c r="E55" s="44"/>
      <c r="F55" s="44">
        <f>SUM(F51:F54)</f>
        <v>831</v>
      </c>
    </row>
    <row r="56" spans="2:6" ht="15.75">
      <c r="B56" s="38" t="s">
        <v>6</v>
      </c>
      <c r="C56" s="38"/>
      <c r="D56" s="44"/>
      <c r="E56" s="44"/>
      <c r="F56" s="44">
        <v>-36</v>
      </c>
    </row>
    <row r="57" spans="2:6" ht="15.75">
      <c r="B57" s="38" t="s">
        <v>146</v>
      </c>
      <c r="C57" s="38"/>
      <c r="D57" s="44"/>
      <c r="E57" s="44"/>
      <c r="F57" s="44">
        <f>'Income Statement'!G18</f>
        <v>-463</v>
      </c>
    </row>
    <row r="58" spans="2:6" ht="15.75">
      <c r="B58" s="38"/>
      <c r="C58" s="38"/>
      <c r="D58" s="44"/>
      <c r="E58" s="44"/>
      <c r="F58" s="46">
        <f>SUM(F55:F57)</f>
        <v>332</v>
      </c>
    </row>
    <row r="61" spans="1:2" ht="15.75">
      <c r="A61" s="1" t="s">
        <v>80</v>
      </c>
      <c r="B61" s="1" t="s">
        <v>16</v>
      </c>
    </row>
    <row r="62" ht="15.75">
      <c r="B62" s="2" t="s">
        <v>191</v>
      </c>
    </row>
    <row r="63" ht="15.75">
      <c r="B63" s="2" t="s">
        <v>189</v>
      </c>
    </row>
    <row r="66" spans="1:2" ht="15.75">
      <c r="A66" s="1" t="s">
        <v>81</v>
      </c>
      <c r="B66" s="1" t="s">
        <v>82</v>
      </c>
    </row>
    <row r="67" ht="15.75">
      <c r="B67" s="2" t="s">
        <v>83</v>
      </c>
    </row>
    <row r="70" spans="1:2" ht="15.75">
      <c r="A70" s="1" t="s">
        <v>84</v>
      </c>
      <c r="B70" s="1" t="s">
        <v>85</v>
      </c>
    </row>
    <row r="71" ht="15.75">
      <c r="B71" s="2" t="s">
        <v>86</v>
      </c>
    </row>
    <row r="74" spans="1:2" ht="15.75">
      <c r="A74" s="1" t="s">
        <v>87</v>
      </c>
      <c r="B74" s="1" t="s">
        <v>88</v>
      </c>
    </row>
    <row r="75" ht="15.75">
      <c r="B75" s="2" t="s">
        <v>89</v>
      </c>
    </row>
  </sheetData>
  <printOptions/>
  <pageMargins left="0.75" right="0.75" top="0.89" bottom="0.79" header="0.48" footer="0.5"/>
  <pageSetup horizontalDpi="600" verticalDpi="600" orientation="portrait" paperSize="39" scale="67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31"/>
  <sheetViews>
    <sheetView tabSelected="1" view="pageBreakPreview" zoomScale="60" workbookViewId="0" topLeftCell="A115">
      <selection activeCell="B126" sqref="B126"/>
    </sheetView>
  </sheetViews>
  <sheetFormatPr defaultColWidth="9.140625" defaultRowHeight="12.75"/>
  <cols>
    <col min="1" max="1" width="4.8515625" style="2" customWidth="1"/>
    <col min="2" max="2" width="56.8515625" style="2" customWidth="1"/>
    <col min="3" max="3" width="14.28125" style="2" customWidth="1"/>
    <col min="4" max="4" width="2.00390625" style="2" customWidth="1"/>
    <col min="5" max="5" width="13.00390625" style="2" customWidth="1"/>
    <col min="6" max="6" width="2.00390625" style="2" customWidth="1"/>
    <col min="7" max="7" width="12.00390625" style="2" customWidth="1"/>
    <col min="8" max="8" width="2.00390625" style="2" customWidth="1"/>
    <col min="9" max="9" width="12.00390625" style="2" customWidth="1"/>
    <col min="10" max="10" width="4.28125" style="2" customWidth="1"/>
    <col min="11" max="16384" width="9.140625" style="2" customWidth="1"/>
  </cols>
  <sheetData>
    <row r="1" ht="15.75">
      <c r="A1" s="1" t="s">
        <v>182</v>
      </c>
    </row>
    <row r="2" ht="15.75">
      <c r="A2" s="1" t="s">
        <v>183</v>
      </c>
    </row>
    <row r="4" spans="1:3" ht="15.75">
      <c r="A4" s="1" t="s">
        <v>0</v>
      </c>
      <c r="B4" s="1"/>
      <c r="C4" s="1"/>
    </row>
    <row r="5" spans="1:3" ht="15.75">
      <c r="A5" s="1" t="s">
        <v>221</v>
      </c>
      <c r="B5" s="1"/>
      <c r="C5" s="1"/>
    </row>
    <row r="7" spans="1:3" ht="15.75">
      <c r="A7" s="1" t="s">
        <v>90</v>
      </c>
      <c r="B7" s="1" t="s">
        <v>241</v>
      </c>
      <c r="C7" s="1"/>
    </row>
    <row r="8" spans="1:12" ht="16.5" thickBot="1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</row>
    <row r="9" spans="2:3" ht="15.75">
      <c r="B9" s="1"/>
      <c r="C9" s="1"/>
    </row>
    <row r="10" spans="1:2" ht="15.75">
      <c r="A10" s="1" t="s">
        <v>91</v>
      </c>
      <c r="B10" s="1" t="s">
        <v>200</v>
      </c>
    </row>
    <row r="12" s="38" customFormat="1" ht="15.75">
      <c r="B12" s="38" t="s">
        <v>228</v>
      </c>
    </row>
    <row r="13" s="38" customFormat="1" ht="15.75">
      <c r="B13" s="38" t="s">
        <v>229</v>
      </c>
    </row>
    <row r="14" s="38" customFormat="1" ht="15.75"/>
    <row r="15" s="38" customFormat="1" ht="15.75">
      <c r="B15" s="38" t="s">
        <v>242</v>
      </c>
    </row>
    <row r="16" s="38" customFormat="1" ht="15.75">
      <c r="B16" s="38" t="s">
        <v>243</v>
      </c>
    </row>
    <row r="17" s="38" customFormat="1" ht="15.75"/>
    <row r="19" spans="1:2" ht="15.75">
      <c r="A19" s="1" t="s">
        <v>92</v>
      </c>
      <c r="B19" s="1" t="s">
        <v>93</v>
      </c>
    </row>
    <row r="20" spans="1:9" ht="15.75">
      <c r="A20" s="1"/>
      <c r="B20" s="1"/>
      <c r="G20" s="14" t="s">
        <v>195</v>
      </c>
      <c r="H20" s="14"/>
      <c r="I20" s="14" t="s">
        <v>196</v>
      </c>
    </row>
    <row r="21" spans="1:9" ht="15.75">
      <c r="A21" s="1"/>
      <c r="B21" s="1"/>
      <c r="G21" s="14" t="s">
        <v>13</v>
      </c>
      <c r="H21" s="14"/>
      <c r="I21" s="14" t="s">
        <v>13</v>
      </c>
    </row>
    <row r="22" spans="1:9" ht="15.75">
      <c r="A22" s="1"/>
      <c r="B22" s="1"/>
      <c r="G22" s="14" t="s">
        <v>201</v>
      </c>
      <c r="H22" s="14"/>
      <c r="I22" s="39" t="s">
        <v>137</v>
      </c>
    </row>
    <row r="23" spans="7:9" ht="15.75">
      <c r="G23" s="14" t="s">
        <v>4</v>
      </c>
      <c r="H23" s="14"/>
      <c r="I23" s="14" t="s">
        <v>4</v>
      </c>
    </row>
    <row r="24" spans="2:9" ht="15.75">
      <c r="B24" s="2" t="s">
        <v>5</v>
      </c>
      <c r="G24" s="7">
        <v>1446</v>
      </c>
      <c r="H24" s="7"/>
      <c r="I24" s="7">
        <v>1483</v>
      </c>
    </row>
    <row r="25" spans="2:9" ht="15.75">
      <c r="B25" s="2" t="s">
        <v>208</v>
      </c>
      <c r="G25" s="7">
        <v>-255</v>
      </c>
      <c r="H25" s="7"/>
      <c r="I25" s="7">
        <v>53</v>
      </c>
    </row>
    <row r="27" ht="15.75">
      <c r="B27" s="2" t="s">
        <v>212</v>
      </c>
    </row>
    <row r="28" ht="15.75">
      <c r="B28" s="2" t="s">
        <v>213</v>
      </c>
    </row>
    <row r="29" ht="15.75">
      <c r="B29" s="2" t="s">
        <v>214</v>
      </c>
    </row>
    <row r="30" ht="15.75">
      <c r="B30" s="2" t="s">
        <v>217</v>
      </c>
    </row>
    <row r="31" ht="15.75">
      <c r="B31" s="2" t="s">
        <v>244</v>
      </c>
    </row>
    <row r="34" spans="1:2" ht="15.75">
      <c r="A34" s="1" t="s">
        <v>94</v>
      </c>
      <c r="B34" s="1" t="s">
        <v>95</v>
      </c>
    </row>
    <row r="36" s="38" customFormat="1" ht="15.75">
      <c r="B36" s="38" t="s">
        <v>232</v>
      </c>
    </row>
    <row r="37" s="38" customFormat="1" ht="15.75"/>
    <row r="39" spans="1:2" ht="15.75">
      <c r="A39" s="1" t="s">
        <v>108</v>
      </c>
      <c r="B39" s="1" t="s">
        <v>109</v>
      </c>
    </row>
    <row r="41" ht="15.75">
      <c r="B41" s="2" t="s">
        <v>211</v>
      </c>
    </row>
    <row r="44" spans="1:2" ht="15.75">
      <c r="A44" s="1" t="s">
        <v>110</v>
      </c>
      <c r="B44" s="1" t="s">
        <v>8</v>
      </c>
    </row>
    <row r="45" spans="1:9" ht="15.75">
      <c r="A45" s="1"/>
      <c r="B45" s="1"/>
      <c r="C45" s="49" t="s">
        <v>135</v>
      </c>
      <c r="D45" s="49"/>
      <c r="E45" s="49"/>
      <c r="F45" s="15"/>
      <c r="G45" s="49" t="s">
        <v>136</v>
      </c>
      <c r="H45" s="49"/>
      <c r="I45" s="49"/>
    </row>
    <row r="46" spans="1:9" ht="15.75">
      <c r="A46" s="1"/>
      <c r="B46" s="1"/>
      <c r="C46" s="14" t="s">
        <v>201</v>
      </c>
      <c r="D46" s="14"/>
      <c r="E46" s="14" t="s">
        <v>202</v>
      </c>
      <c r="F46" s="14"/>
      <c r="G46" s="14" t="s">
        <v>201</v>
      </c>
      <c r="H46" s="14"/>
      <c r="I46" s="14" t="s">
        <v>202</v>
      </c>
    </row>
    <row r="47" spans="1:9" ht="15.75">
      <c r="A47" s="1"/>
      <c r="B47" s="1"/>
      <c r="C47" s="14" t="s">
        <v>4</v>
      </c>
      <c r="D47" s="14"/>
      <c r="E47" s="14" t="s">
        <v>4</v>
      </c>
      <c r="F47" s="14"/>
      <c r="G47" s="14" t="s">
        <v>4</v>
      </c>
      <c r="H47" s="14"/>
      <c r="I47" s="14" t="s">
        <v>4</v>
      </c>
    </row>
    <row r="48" spans="1:9" ht="15.75">
      <c r="A48" s="1"/>
      <c r="B48" s="1"/>
      <c r="C48" s="14"/>
      <c r="D48" s="14"/>
      <c r="E48" s="14"/>
      <c r="F48" s="14"/>
      <c r="G48" s="14"/>
      <c r="H48" s="14"/>
      <c r="I48" s="14"/>
    </row>
    <row r="49" spans="1:9" ht="16.5" thickBot="1">
      <c r="A49" s="1"/>
      <c r="B49" s="2" t="s">
        <v>141</v>
      </c>
      <c r="C49" s="6">
        <v>-23</v>
      </c>
      <c r="E49" s="34">
        <v>0</v>
      </c>
      <c r="G49" s="6">
        <v>0</v>
      </c>
      <c r="I49" s="34">
        <v>0</v>
      </c>
    </row>
    <row r="50" ht="16.5" thickTop="1">
      <c r="A50" s="1"/>
    </row>
    <row r="51" ht="15.75">
      <c r="B51" s="2" t="s">
        <v>215</v>
      </c>
    </row>
    <row r="52" ht="15.75">
      <c r="B52" s="2" t="s">
        <v>216</v>
      </c>
    </row>
    <row r="55" spans="1:2" ht="15.75">
      <c r="A55" s="1" t="s">
        <v>111</v>
      </c>
      <c r="B55" s="1" t="s">
        <v>112</v>
      </c>
    </row>
    <row r="56" ht="15.75">
      <c r="B56" s="2" t="s">
        <v>203</v>
      </c>
    </row>
    <row r="59" spans="1:2" ht="15.75">
      <c r="A59" s="1" t="s">
        <v>113</v>
      </c>
      <c r="B59" s="1" t="s">
        <v>115</v>
      </c>
    </row>
    <row r="60" ht="15.75">
      <c r="B60" s="2" t="s">
        <v>204</v>
      </c>
    </row>
    <row r="63" spans="1:2" ht="15.75">
      <c r="A63" s="1" t="s">
        <v>114</v>
      </c>
      <c r="B63" s="1" t="s">
        <v>116</v>
      </c>
    </row>
    <row r="64" ht="15.75">
      <c r="B64" s="2" t="s">
        <v>192</v>
      </c>
    </row>
    <row r="67" spans="1:2" ht="15.75">
      <c r="A67" s="1" t="s">
        <v>117</v>
      </c>
      <c r="B67" s="1" t="s">
        <v>193</v>
      </c>
    </row>
    <row r="69" ht="15.75">
      <c r="B69" s="2" t="s">
        <v>147</v>
      </c>
    </row>
    <row r="70" ht="15.75">
      <c r="B70" s="2" t="s">
        <v>245</v>
      </c>
    </row>
    <row r="72" spans="5:8" ht="15.75">
      <c r="E72" s="14" t="s">
        <v>148</v>
      </c>
      <c r="G72" s="26"/>
      <c r="H72" s="26"/>
    </row>
    <row r="73" spans="5:9" ht="15.75">
      <c r="E73" s="14" t="s">
        <v>149</v>
      </c>
      <c r="G73" s="26"/>
      <c r="H73" s="26"/>
      <c r="I73" s="14" t="s">
        <v>151</v>
      </c>
    </row>
    <row r="74" spans="5:9" ht="15.75">
      <c r="E74" s="14" t="s">
        <v>150</v>
      </c>
      <c r="G74" s="26"/>
      <c r="H74" s="26"/>
      <c r="I74" s="14" t="s">
        <v>152</v>
      </c>
    </row>
    <row r="75" spans="5:9" ht="15.75">
      <c r="E75" s="14" t="s">
        <v>246</v>
      </c>
      <c r="G75" s="26"/>
      <c r="H75" s="26"/>
      <c r="I75" s="14" t="s">
        <v>153</v>
      </c>
    </row>
    <row r="76" spans="5:9" ht="15.75">
      <c r="E76" s="14" t="s">
        <v>4</v>
      </c>
      <c r="F76" s="14"/>
      <c r="G76" s="14"/>
      <c r="H76" s="14"/>
      <c r="I76" s="14" t="s">
        <v>4</v>
      </c>
    </row>
    <row r="78" spans="2:9" ht="15.75">
      <c r="B78" s="2" t="s">
        <v>154</v>
      </c>
      <c r="E78" s="7">
        <v>600</v>
      </c>
      <c r="I78" s="7">
        <v>181</v>
      </c>
    </row>
    <row r="79" spans="2:9" ht="15.75">
      <c r="B79" s="2" t="s">
        <v>155</v>
      </c>
      <c r="E79" s="7">
        <v>1000</v>
      </c>
      <c r="I79" s="7">
        <v>0</v>
      </c>
    </row>
    <row r="80" spans="2:9" ht="15.75">
      <c r="B80" s="2" t="s">
        <v>156</v>
      </c>
      <c r="E80" s="7">
        <v>1000</v>
      </c>
      <c r="I80" s="7">
        <v>364</v>
      </c>
    </row>
    <row r="81" spans="2:9" ht="15.75">
      <c r="B81" s="2" t="s">
        <v>157</v>
      </c>
      <c r="E81" s="7">
        <v>1200</v>
      </c>
      <c r="I81" s="7">
        <v>1049</v>
      </c>
    </row>
    <row r="82" spans="2:9" ht="15.75">
      <c r="B82" s="2" t="s">
        <v>158</v>
      </c>
      <c r="E82" s="7">
        <v>1750</v>
      </c>
      <c r="I82" s="7">
        <v>1550</v>
      </c>
    </row>
    <row r="83" spans="5:9" ht="16.5" thickBot="1">
      <c r="E83" s="9">
        <f>SUM(E78:E82)</f>
        <v>5550</v>
      </c>
      <c r="I83" s="9">
        <f>SUM(I78:I82)</f>
        <v>3144</v>
      </c>
    </row>
    <row r="84" spans="5:9" ht="16.5" thickTop="1">
      <c r="E84" s="10"/>
      <c r="I84" s="10"/>
    </row>
    <row r="85" ht="15.75">
      <c r="B85" s="38" t="s">
        <v>224</v>
      </c>
    </row>
    <row r="87" spans="1:2" ht="15.75">
      <c r="A87" s="1" t="s">
        <v>125</v>
      </c>
      <c r="B87" s="1" t="s">
        <v>118</v>
      </c>
    </row>
    <row r="88" ht="15.75">
      <c r="B88" s="2" t="s">
        <v>205</v>
      </c>
    </row>
    <row r="90" spans="3:9" s="14" customFormat="1" ht="15.75">
      <c r="C90" s="16"/>
      <c r="E90" s="14" t="s">
        <v>119</v>
      </c>
      <c r="G90" s="14" t="s">
        <v>120</v>
      </c>
      <c r="I90" s="14" t="s">
        <v>38</v>
      </c>
    </row>
    <row r="91" spans="3:9" ht="15.75">
      <c r="C91" s="16"/>
      <c r="E91" s="14" t="s">
        <v>4</v>
      </c>
      <c r="G91" s="14" t="s">
        <v>4</v>
      </c>
      <c r="I91" s="14" t="s">
        <v>4</v>
      </c>
    </row>
    <row r="92" spans="2:9" ht="15.75">
      <c r="B92" s="15" t="s">
        <v>121</v>
      </c>
      <c r="C92" s="16"/>
      <c r="E92" s="14"/>
      <c r="G92" s="14"/>
      <c r="I92" s="14"/>
    </row>
    <row r="93" spans="2:9" ht="15.75">
      <c r="B93" s="2" t="s">
        <v>122</v>
      </c>
      <c r="C93" s="16"/>
      <c r="E93" s="24">
        <v>32</v>
      </c>
      <c r="F93" s="24"/>
      <c r="G93" s="24">
        <v>0</v>
      </c>
      <c r="H93" s="24"/>
      <c r="I93" s="24">
        <f>SUM(E93:G93)</f>
        <v>32</v>
      </c>
    </row>
    <row r="94" spans="2:9" ht="15.75">
      <c r="B94" s="2" t="s">
        <v>123</v>
      </c>
      <c r="C94" s="16"/>
      <c r="E94" s="25">
        <v>76</v>
      </c>
      <c r="F94" s="24"/>
      <c r="G94" s="25">
        <v>0</v>
      </c>
      <c r="H94" s="24"/>
      <c r="I94" s="25">
        <f>SUM(E94:G94)</f>
        <v>76</v>
      </c>
    </row>
    <row r="95" spans="3:9" ht="15.75">
      <c r="C95" s="17"/>
      <c r="E95" s="24">
        <f>SUM(E93:E94)</f>
        <v>108</v>
      </c>
      <c r="F95" s="24"/>
      <c r="G95" s="24">
        <f>SUM(G93:G94)</f>
        <v>0</v>
      </c>
      <c r="H95" s="24"/>
      <c r="I95" s="24">
        <f>SUM(I93:I94)</f>
        <v>108</v>
      </c>
    </row>
    <row r="96" spans="2:9" ht="15.75">
      <c r="B96" s="15" t="s">
        <v>124</v>
      </c>
      <c r="C96" s="17"/>
      <c r="E96" s="24"/>
      <c r="F96" s="24"/>
      <c r="G96" s="24"/>
      <c r="H96" s="24"/>
      <c r="I96" s="24"/>
    </row>
    <row r="97" spans="2:9" ht="15.75">
      <c r="B97" s="2" t="s">
        <v>123</v>
      </c>
      <c r="C97" s="17"/>
      <c r="E97" s="25">
        <v>1</v>
      </c>
      <c r="F97" s="24"/>
      <c r="G97" s="25">
        <v>0</v>
      </c>
      <c r="H97" s="24"/>
      <c r="I97" s="25">
        <f>SUM(E97:G97)</f>
        <v>1</v>
      </c>
    </row>
    <row r="98" spans="2:9" ht="16.5" thickBot="1">
      <c r="B98" s="2" t="s">
        <v>38</v>
      </c>
      <c r="C98" s="17"/>
      <c r="E98" s="35">
        <f>SUM(E95:E97)</f>
        <v>109</v>
      </c>
      <c r="F98" s="24"/>
      <c r="G98" s="35">
        <f>SUM(G95:G97)</f>
        <v>0</v>
      </c>
      <c r="H98" s="24"/>
      <c r="I98" s="35">
        <f>SUM(I95:I97)</f>
        <v>109</v>
      </c>
    </row>
    <row r="99" ht="16.5" thickTop="1"/>
    <row r="101" spans="1:2" ht="15.75">
      <c r="A101" s="1" t="s">
        <v>128</v>
      </c>
      <c r="B101" s="1" t="s">
        <v>126</v>
      </c>
    </row>
    <row r="102" ht="15.75">
      <c r="B102" s="2" t="s">
        <v>127</v>
      </c>
    </row>
    <row r="105" spans="1:2" ht="15.75">
      <c r="A105" s="1" t="s">
        <v>130</v>
      </c>
      <c r="B105" s="1" t="s">
        <v>129</v>
      </c>
    </row>
    <row r="106" ht="15.75">
      <c r="B106" s="2" t="s">
        <v>219</v>
      </c>
    </row>
    <row r="109" spans="1:2" ht="15.75">
      <c r="A109" s="1" t="s">
        <v>133</v>
      </c>
      <c r="B109" s="1" t="s">
        <v>131</v>
      </c>
    </row>
    <row r="110" ht="15.75">
      <c r="B110" s="2" t="s">
        <v>132</v>
      </c>
    </row>
    <row r="113" spans="1:2" ht="15.75">
      <c r="A113" s="1" t="s">
        <v>194</v>
      </c>
      <c r="B113" s="1" t="s">
        <v>134</v>
      </c>
    </row>
    <row r="114" spans="3:9" ht="15.75">
      <c r="C114" s="49" t="s">
        <v>135</v>
      </c>
      <c r="D114" s="49"/>
      <c r="E114" s="49"/>
      <c r="F114" s="15"/>
      <c r="G114" s="49" t="s">
        <v>136</v>
      </c>
      <c r="H114" s="49"/>
      <c r="I114" s="49"/>
    </row>
    <row r="115" spans="3:9" ht="15.75">
      <c r="C115" s="14" t="s">
        <v>201</v>
      </c>
      <c r="D115" s="14"/>
      <c r="E115" s="14" t="s">
        <v>206</v>
      </c>
      <c r="F115" s="14"/>
      <c r="G115" s="14" t="s">
        <v>201</v>
      </c>
      <c r="H115" s="14"/>
      <c r="I115" s="14" t="s">
        <v>206</v>
      </c>
    </row>
    <row r="116" spans="3:9" ht="15.75">
      <c r="C116" s="14"/>
      <c r="D116" s="14"/>
      <c r="E116" s="14"/>
      <c r="F116" s="14"/>
      <c r="G116" s="14"/>
      <c r="H116" s="14"/>
      <c r="I116" s="14"/>
    </row>
    <row r="117" spans="2:9" ht="15.75">
      <c r="B117" s="2" t="s">
        <v>138</v>
      </c>
      <c r="C117" s="7">
        <f>'Income Statement'!C28</f>
        <v>-232</v>
      </c>
      <c r="D117" s="7"/>
      <c r="E117" s="7">
        <v>0</v>
      </c>
      <c r="F117" s="7"/>
      <c r="G117" s="7">
        <f>'Income Statement'!G28</f>
        <v>332</v>
      </c>
      <c r="I117" s="7">
        <v>0</v>
      </c>
    </row>
    <row r="118" spans="2:9" ht="15.75">
      <c r="B118" s="2" t="s">
        <v>139</v>
      </c>
      <c r="C118" s="7">
        <f>45000+(5/12*15000)</f>
        <v>51250</v>
      </c>
      <c r="D118" s="7"/>
      <c r="E118" s="7">
        <v>0</v>
      </c>
      <c r="F118" s="7"/>
      <c r="G118" s="7">
        <f>45000+(5/12*15000)</f>
        <v>51250</v>
      </c>
      <c r="I118" s="7">
        <v>0</v>
      </c>
    </row>
    <row r="119" spans="2:9" ht="15.75">
      <c r="B119" s="2" t="s">
        <v>140</v>
      </c>
      <c r="C119" s="37">
        <f>C117/C118*100</f>
        <v>-0.45268292682926825</v>
      </c>
      <c r="E119" s="7">
        <v>0</v>
      </c>
      <c r="G119" s="37">
        <f>G117/G118*100</f>
        <v>0.6478048780487805</v>
      </c>
      <c r="I119" s="7">
        <v>0</v>
      </c>
    </row>
    <row r="120" spans="5:9" ht="15.75">
      <c r="E120" s="7"/>
      <c r="I120" s="7"/>
    </row>
    <row r="122" spans="1:2" ht="15.75">
      <c r="A122" s="1" t="s">
        <v>233</v>
      </c>
      <c r="B122" s="1" t="s">
        <v>234</v>
      </c>
    </row>
    <row r="124" ht="15.75">
      <c r="B124" s="2" t="s">
        <v>235</v>
      </c>
    </row>
    <row r="125" ht="15.75">
      <c r="B125" s="2" t="s">
        <v>249</v>
      </c>
    </row>
    <row r="127" ht="15.75">
      <c r="B127" s="1" t="s">
        <v>236</v>
      </c>
    </row>
    <row r="128" ht="15.75">
      <c r="B128" s="2" t="s">
        <v>237</v>
      </c>
    </row>
    <row r="129" ht="15.75">
      <c r="B129" s="2" t="s">
        <v>238</v>
      </c>
    </row>
    <row r="130" ht="15.75">
      <c r="B130" s="2" t="s">
        <v>239</v>
      </c>
    </row>
    <row r="131" ht="15.75">
      <c r="B131" s="47" t="s">
        <v>240</v>
      </c>
    </row>
  </sheetData>
  <mergeCells count="4">
    <mergeCell ref="C114:E114"/>
    <mergeCell ref="G114:I114"/>
    <mergeCell ref="C45:E45"/>
    <mergeCell ref="G45:I45"/>
  </mergeCells>
  <printOptions/>
  <pageMargins left="0.75" right="0.75" top="1" bottom="1" header="0.5" footer="0.5"/>
  <pageSetup horizontalDpi="600" verticalDpi="600" orientation="portrait" paperSize="39" scale="66" r:id="rId1"/>
  <rowBreaks count="1" manualBreakCount="1">
    <brk id="64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changhc</dc:creator>
  <cp:keywords/>
  <dc:description/>
  <cp:lastModifiedBy>Mah Li Chen</cp:lastModifiedBy>
  <cp:lastPrinted>2004-02-20T11:31:28Z</cp:lastPrinted>
  <dcterms:created xsi:type="dcterms:W3CDTF">2003-08-27T06:39:24Z</dcterms:created>
  <dcterms:modified xsi:type="dcterms:W3CDTF">2004-02-20T09:03:36Z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