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2240" windowHeight="4500" activeTab="0"/>
  </bookViews>
  <sheets>
    <sheet name="PL" sheetId="1" r:id="rId1"/>
    <sheet name="BS" sheetId="2" r:id="rId2"/>
    <sheet name="Equity" sheetId="3" r:id="rId3"/>
    <sheet name="CF" sheetId="4" r:id="rId4"/>
    <sheet name="MASB" sheetId="5" r:id="rId5"/>
    <sheet name="BMSB" sheetId="6" r:id="rId6"/>
  </sheets>
  <definedNames>
    <definedName name="_xlnm.Print_Area" localSheetId="5">'BMSB'!$A$1:$O$157</definedName>
    <definedName name="_xlnm.Print_Area" localSheetId="1">'BS'!$A$1:$H$62</definedName>
    <definedName name="_xlnm.Print_Area" localSheetId="3">'CF'!$A$1:$H$43</definedName>
    <definedName name="_xlnm.Print_Area" localSheetId="2">'Equity'!$A$1:$J$63</definedName>
    <definedName name="_xlnm.Print_Area" localSheetId="4">'MASB'!$A$1:$L$74</definedName>
    <definedName name="_xlnm.Print_Area" localSheetId="0">'PL'!$A$1:$I$49</definedName>
    <definedName name="_xlnm.Print_Titles" localSheetId="5">'BMSB'!$1:$3</definedName>
    <definedName name="_xlnm.Print_Titles" localSheetId="4">'MASB'!$1:$3</definedName>
  </definedNames>
  <calcPr fullCalcOnLoad="1"/>
</workbook>
</file>

<file path=xl/sharedStrings.xml><?xml version="1.0" encoding="utf-8"?>
<sst xmlns="http://schemas.openxmlformats.org/spreadsheetml/2006/main" count="367" uniqueCount="292">
  <si>
    <t>QUARTERLY REPORT</t>
  </si>
  <si>
    <t>The Directors are pleased to announce the following:</t>
  </si>
  <si>
    <t>Individual Quarter ended</t>
  </si>
  <si>
    <t>Cumulative Quarter ended</t>
  </si>
  <si>
    <t>Note</t>
  </si>
  <si>
    <t>RM'000</t>
  </si>
  <si>
    <t>Revenue</t>
  </si>
  <si>
    <t>A8</t>
  </si>
  <si>
    <t>Other operating income</t>
  </si>
  <si>
    <t>Staff costs</t>
  </si>
  <si>
    <t>Depreciation and amortisation expenses</t>
  </si>
  <si>
    <t>Purchases of hardware and software sold</t>
  </si>
  <si>
    <t>Other operating expenses</t>
  </si>
  <si>
    <t>Operating profit</t>
  </si>
  <si>
    <t>Finance costs</t>
  </si>
  <si>
    <t>Profit before taxation</t>
  </si>
  <si>
    <t>B5</t>
  </si>
  <si>
    <t>Net profit for the period</t>
  </si>
  <si>
    <t>Unaudited Condensed Consolidated Balance Sheet</t>
  </si>
  <si>
    <t>A9</t>
  </si>
  <si>
    <t xml:space="preserve">Goodwill </t>
  </si>
  <si>
    <t>Current assets</t>
  </si>
  <si>
    <t>Trade and other receivables</t>
  </si>
  <si>
    <t>Tax recoverable</t>
  </si>
  <si>
    <t>Cash and cash equivalents</t>
  </si>
  <si>
    <t xml:space="preserve">Current liabilities </t>
  </si>
  <si>
    <t>Trade and other payables</t>
  </si>
  <si>
    <t>Borrowings</t>
  </si>
  <si>
    <t>B9</t>
  </si>
  <si>
    <t>Taxation</t>
  </si>
  <si>
    <t>Financed by:</t>
  </si>
  <si>
    <t>Capital and reserves</t>
  </si>
  <si>
    <t>Share capital</t>
  </si>
  <si>
    <t>Reserves</t>
  </si>
  <si>
    <t>Long term and deferred liabilities</t>
  </si>
  <si>
    <t>Deferred taxation</t>
  </si>
  <si>
    <t>sen</t>
  </si>
  <si>
    <t xml:space="preserve">Net tangible assets per share </t>
  </si>
  <si>
    <t>Distributable</t>
  </si>
  <si>
    <t>Share</t>
  </si>
  <si>
    <t>Translation</t>
  </si>
  <si>
    <t>Retained</t>
  </si>
  <si>
    <t>Group</t>
  </si>
  <si>
    <t>Capital</t>
  </si>
  <si>
    <t>premium</t>
  </si>
  <si>
    <t>reserve</t>
  </si>
  <si>
    <t>profits</t>
  </si>
  <si>
    <t>Total</t>
  </si>
  <si>
    <t xml:space="preserve">Issue of shares </t>
  </si>
  <si>
    <t>Exchange differences on translation of the</t>
  </si>
  <si>
    <t>financial statements of a foreign entity</t>
  </si>
  <si>
    <t>Net cash used in investing activities</t>
  </si>
  <si>
    <t>A.</t>
  </si>
  <si>
    <t>A1.</t>
  </si>
  <si>
    <t>Basis of preparation</t>
  </si>
  <si>
    <t>A2.</t>
  </si>
  <si>
    <t>Audit report</t>
  </si>
  <si>
    <t>A3.</t>
  </si>
  <si>
    <t>Seasonality or cyclicality of interim operations</t>
  </si>
  <si>
    <t>A4.</t>
  </si>
  <si>
    <t>Unusual items</t>
  </si>
  <si>
    <t>A5.</t>
  </si>
  <si>
    <t>Changes in estimates</t>
  </si>
  <si>
    <t>A6.</t>
  </si>
  <si>
    <t>A7.</t>
  </si>
  <si>
    <t>Dividends paid</t>
  </si>
  <si>
    <t>A8.</t>
  </si>
  <si>
    <t>Segmental reporting</t>
  </si>
  <si>
    <t>Primary reporting format</t>
  </si>
  <si>
    <t>Business segments</t>
  </si>
  <si>
    <t>Investment holding</t>
  </si>
  <si>
    <t>Inter-segment eliminations</t>
  </si>
  <si>
    <t>Interest income</t>
  </si>
  <si>
    <t>A9.</t>
  </si>
  <si>
    <t>A10.</t>
  </si>
  <si>
    <t>A11.</t>
  </si>
  <si>
    <t>Changes in the composition of the Group</t>
  </si>
  <si>
    <t>A12.</t>
  </si>
  <si>
    <t>Changes in contingent liabilities or contingent assets</t>
  </si>
  <si>
    <t>B.</t>
  </si>
  <si>
    <t>B1.</t>
  </si>
  <si>
    <t>B2.</t>
  </si>
  <si>
    <t>Variation of results against the preceding quarter</t>
  </si>
  <si>
    <t>B3.</t>
  </si>
  <si>
    <t>B4.</t>
  </si>
  <si>
    <t>Profit forecast</t>
  </si>
  <si>
    <t>B5.</t>
  </si>
  <si>
    <t>Individual quarter ended</t>
  </si>
  <si>
    <t>Cumulative quarter ended</t>
  </si>
  <si>
    <t>B6.</t>
  </si>
  <si>
    <t>Sale of unquoted investments and/or properties</t>
  </si>
  <si>
    <t>B7.</t>
  </si>
  <si>
    <t>Quoted and marketable securities</t>
  </si>
  <si>
    <t>B8.</t>
  </si>
  <si>
    <t>(a)</t>
  </si>
  <si>
    <t>Status of utilisation of listing proceeds</t>
  </si>
  <si>
    <t>B9.</t>
  </si>
  <si>
    <t xml:space="preserve">Group borrowings </t>
  </si>
  <si>
    <t>B10.</t>
  </si>
  <si>
    <t>Off balance sheet financial instruments</t>
  </si>
  <si>
    <t>B11.</t>
  </si>
  <si>
    <t>Material litigation</t>
  </si>
  <si>
    <t>B12.</t>
  </si>
  <si>
    <t>Dividends</t>
  </si>
  <si>
    <t>B13.</t>
  </si>
  <si>
    <t>Net profit for the period (RM'000)</t>
  </si>
  <si>
    <t xml:space="preserve">Weighted average number of ordinary </t>
  </si>
  <si>
    <t xml:space="preserve">     shares in issue ('000)</t>
  </si>
  <si>
    <t>By the Order of the Board</t>
  </si>
  <si>
    <t>Company Secretary</t>
  </si>
  <si>
    <r>
      <t>Profit before</t>
    </r>
    <r>
      <rPr>
        <u val="single"/>
        <sz val="10"/>
        <rFont val="Microsoft Sans Serif"/>
        <family val="2"/>
      </rPr>
      <t xml:space="preserve"> taxation</t>
    </r>
  </si>
  <si>
    <t>Issuance, cancellations, repurchases, resale and repayments of debt and equity securities</t>
  </si>
  <si>
    <t>Short term</t>
  </si>
  <si>
    <t>Long term</t>
  </si>
  <si>
    <t>Material events subsequent to the balance sheet date</t>
  </si>
  <si>
    <t>Deposits pledged for bank guarantees</t>
  </si>
  <si>
    <t>Profit after taxation</t>
  </si>
  <si>
    <t>In respect of the current period</t>
  </si>
  <si>
    <t>(i)</t>
  </si>
  <si>
    <t>(ii)</t>
  </si>
  <si>
    <t>Inventories</t>
  </si>
  <si>
    <t xml:space="preserve">The unaudited Condensed Consolidated Income Statement should be read in conjunction with the annual audited financial </t>
  </si>
  <si>
    <t>Property, plant and equipment</t>
  </si>
  <si>
    <t xml:space="preserve">The unaudited Condensed Consolidated Balance Sheet should be read in conjunction with the annual </t>
  </si>
  <si>
    <t xml:space="preserve">Net current assets </t>
  </si>
  <si>
    <t>Shareholders' fund</t>
  </si>
  <si>
    <t>The Group's interim operations were not affected by seasonal or cyclical factors.</t>
  </si>
  <si>
    <t>The Group did not carry out any valuation on its property, plant and equipment.</t>
  </si>
  <si>
    <t>Market value</t>
  </si>
  <si>
    <t xml:space="preserve">The unaudited Condensed Consolidated Cash Flow Statement should be read in conjunction with the annual audited </t>
  </si>
  <si>
    <t>Minority interests</t>
  </si>
  <si>
    <t>Hire purchase and finance lease</t>
  </si>
  <si>
    <t>Term loans</t>
  </si>
  <si>
    <t>Expenses on issuance of shares</t>
  </si>
  <si>
    <t xml:space="preserve">Cost </t>
  </si>
  <si>
    <t>Carrying value</t>
  </si>
  <si>
    <t>Other intangible assets</t>
  </si>
  <si>
    <t>Managed Services</t>
  </si>
  <si>
    <t>IT Services</t>
  </si>
  <si>
    <t>Unaudited</t>
  </si>
  <si>
    <t>Audited</t>
  </si>
  <si>
    <t>There were no changes in the estimates of amounts reported that have a material effect on the results in the quarter under review.</t>
  </si>
  <si>
    <t>Effects of exchange rate changes</t>
  </si>
  <si>
    <t>Cash and cash equivalents at beginning of financial period</t>
  </si>
  <si>
    <t>Cash and cash equivalents at end of financial period*</t>
  </si>
  <si>
    <t>*Cash and cash equivalents at the end of the financial period comprise the following:</t>
  </si>
  <si>
    <t>B13</t>
  </si>
  <si>
    <t xml:space="preserve">There were no material events subsequent to the end of the quarter under review that have not been reflected in the financial </t>
  </si>
  <si>
    <t>Earnings per share ("EPS")</t>
  </si>
  <si>
    <t>The unaudited Condensed Consolidated Statement of Changes in Equity should be read in conjunction with the annual audited</t>
  </si>
  <si>
    <t>ADDITIONAL INFORMATION REQUIRED BY BURSA SECURITIES LISTING REQUIREMENTS</t>
  </si>
  <si>
    <t xml:space="preserve"> sen </t>
  </si>
  <si>
    <t>RM '000</t>
  </si>
  <si>
    <t>Earnings per share (sen)</t>
  </si>
  <si>
    <t xml:space="preserve"> - Basic</t>
  </si>
  <si>
    <t xml:space="preserve"> - Diluted</t>
  </si>
  <si>
    <t xml:space="preserve">There is no dilutive effect on the EPS of the Group of the assumed conversion of the warrants and the exercise of the ESOS due </t>
  </si>
  <si>
    <t>to the exercise price of the warrants and the ESOS being higher than the average fair value of the ordinary shares.</t>
  </si>
  <si>
    <t>31 Dec 2004</t>
  </si>
  <si>
    <t>Investment</t>
  </si>
  <si>
    <t>Prospects for the Year 2005</t>
  </si>
  <si>
    <t>Borrowings denominated in foreign currency - United States Dollars</t>
  </si>
  <si>
    <t>USD'000</t>
  </si>
  <si>
    <t>RM'000 equivalent</t>
  </si>
  <si>
    <t>(b)</t>
  </si>
  <si>
    <t xml:space="preserve">amounting to RM15.0 million have been utilised as detailed in the prospectus dated 30 December 2002 except for RM2 </t>
  </si>
  <si>
    <t>Not applicable as the Company has not provided a profit forecast for the year under review.</t>
  </si>
  <si>
    <t>Malaysian income tax</t>
  </si>
  <si>
    <t>Deposit with a financial institution</t>
  </si>
  <si>
    <t>Share of losses of associated companies</t>
  </si>
  <si>
    <t>statements for the year ended 31 December 2004.</t>
  </si>
  <si>
    <t>audited financial statements for the year ended 31 December 2004.</t>
  </si>
  <si>
    <t>Other</t>
  </si>
  <si>
    <t>At 1 January 2004</t>
  </si>
  <si>
    <t>financial statements for the year ended 31 December 2004.</t>
  </si>
  <si>
    <t>There were no audit qualifications on the annual financial statements for the financial year ended 31 December 2004.</t>
  </si>
  <si>
    <t>There were no acquisition or disposal of quoted investments during the quarter under review.</t>
  </si>
  <si>
    <t>Warrant</t>
  </si>
  <si>
    <t>At 1 January 2005</t>
  </si>
  <si>
    <t>statement</t>
  </si>
  <si>
    <t xml:space="preserve">Net losses not recognised in the income </t>
  </si>
  <si>
    <t>The term loans are secured by the following:</t>
  </si>
  <si>
    <t>First and second legal charges over certain subsidiaries' properties</t>
  </si>
  <si>
    <t>a)</t>
  </si>
  <si>
    <t>b)</t>
  </si>
  <si>
    <t>Company's shares in its subsidiaries</t>
  </si>
  <si>
    <t>c)</t>
  </si>
  <si>
    <t>Corporate guarantees by certain subsidiaries</t>
  </si>
  <si>
    <t>d)</t>
  </si>
  <si>
    <t>e)</t>
  </si>
  <si>
    <t>Fixed deposits of the Group</t>
  </si>
  <si>
    <t>EXPLANATORY NOTES AS PER FRS STANDARD NO. 134</t>
  </si>
  <si>
    <t xml:space="preserve">These interim unaudited financial statements have been prepared in compliance with the Financial Reporting Standard ("FRS") </t>
  </si>
  <si>
    <t>During the quarter under review, there were no items or events that arose, which affected assets, liabilities, equity, net income or</t>
  </si>
  <si>
    <t>Cash and cash equivalents per cash flow statement</t>
  </si>
  <si>
    <t>Other investments</t>
  </si>
  <si>
    <t>&lt;------------ Non Distributable ----------&gt;</t>
  </si>
  <si>
    <t>cash flows, that are unusual by reason of their nature, size or incidence.</t>
  </si>
  <si>
    <t>Jointly and severally guaranteed by all Directors of a certain subsidiary; and</t>
  </si>
  <si>
    <t xml:space="preserve">On 11 October 2004, the Company was served with a writ of summons and statement of claim by Tam Kut Hing against the </t>
  </si>
  <si>
    <t xml:space="preserve">Company as second defendant. On the advice of its lawyers, the Company  is of the view that the suit is without merit and the </t>
  </si>
  <si>
    <t xml:space="preserve">Company does not expect any material adverse financial impact or material losses to the Group arising from the suit. </t>
  </si>
  <si>
    <t>Basic EPS</t>
  </si>
  <si>
    <t>Basic EPS (sen)</t>
  </si>
  <si>
    <t>Diluted EPS</t>
  </si>
  <si>
    <t xml:space="preserve">All proceeds raised from the public issue pursuant to the listing of the Company on the MESDAQ Market of Bursa Securities </t>
  </si>
  <si>
    <t>Net cash (used in)/generated from  financing activities</t>
  </si>
  <si>
    <t>Net (decrease)/increase in cash and cash equivalents</t>
  </si>
  <si>
    <t>Bank overdrafts</t>
  </si>
  <si>
    <t>Goodwill written-off</t>
  </si>
  <si>
    <t>Issue of warrants</t>
  </si>
  <si>
    <t>Transfer</t>
  </si>
  <si>
    <t>No dividends were paid during the quarter under review.</t>
  </si>
  <si>
    <t>The bank overdrafts, utilised by a subsidiary, are secured by letter of undertaking and letter of support from the Company.</t>
  </si>
  <si>
    <t>Chin Ngeok Mui</t>
  </si>
  <si>
    <t>On 18 July 2005, the Company received a Notice of Voluntary Offer ("Offer") from Bolton Berhad through Commerce</t>
  </si>
  <si>
    <t>International Merchant Bankers Berhad, for the following:</t>
  </si>
  <si>
    <t xml:space="preserve">exercise of any outstanding warrant in the Company; and </t>
  </si>
  <si>
    <t>(iii)</t>
  </si>
  <si>
    <t>(iv)</t>
  </si>
  <si>
    <t>all outstanding warrants in the Company.</t>
  </si>
  <si>
    <t>(c)</t>
  </si>
  <si>
    <t>(Company No: 592563-P)</t>
  </si>
  <si>
    <t>SYMPHONY HOUSE BERHAD</t>
  </si>
  <si>
    <t>(Company No : 592563-P)</t>
  </si>
  <si>
    <t xml:space="preserve">exercise of options granted by the Company to its employees under its employee share option scheme; </t>
  </si>
  <si>
    <t>79.99% of the issued and paid-up share capital of the Company as at 15 July 2005;</t>
  </si>
  <si>
    <t xml:space="preserve">to acquire the remaining 527,953,704 ordinary shares of RM0.10 each in the Company ("Symphony Shares") representing </t>
  </si>
  <si>
    <t xml:space="preserve">any new Symphony Shares that may be allotted and issued by the Company up to the close of the Offer following the </t>
  </si>
  <si>
    <t xml:space="preserve">Announcement of receipt of the said Offer was made to Bursa Securities and released to the press on 19 July 2005. The said </t>
  </si>
  <si>
    <t xml:space="preserve">Notice of Voluntary Offer dated 18 July 2005 was also posted to the shareholders and warrantholders of the Company </t>
  </si>
  <si>
    <t xml:space="preserve">There were no issuances, cancellations, repurchases, resale and repayments of debt and equity securities for the quarter under </t>
  </si>
  <si>
    <t>review.</t>
  </si>
  <si>
    <t>30 Sept 2005</t>
  </si>
  <si>
    <t>On consolidated results for the third quarter ended 30 September 2005</t>
  </si>
  <si>
    <t>30 Sept 2004</t>
  </si>
  <si>
    <t>At 30 September 2004</t>
  </si>
  <si>
    <t>At 30 September 2005</t>
  </si>
  <si>
    <t>Three quarters ended</t>
  </si>
  <si>
    <t>Unaudited Condensed Consolidated Income Statement for the third quarter ended 30 September 2005</t>
  </si>
  <si>
    <t>30 September 2005</t>
  </si>
  <si>
    <t>30 September 2004</t>
  </si>
  <si>
    <t>There were no changes in the composition of the Group during the quarter under review.</t>
  </si>
  <si>
    <t>Notes on the quarterly report - 30 September 2005</t>
  </si>
  <si>
    <t>Review of group results for the quarter ended 30 September 2005</t>
  </si>
  <si>
    <t xml:space="preserve">PBT for the quarter ended 30 September 2005 decreased by 56% to approximately RM2.5 million as compared to RM5.7 million </t>
  </si>
  <si>
    <t>There were no disposal of unquoted investments or properties during the quarter under review.</t>
  </si>
  <si>
    <t>23 November 2005</t>
  </si>
  <si>
    <t>million allocated for research and development, of which RM0.582 million was unutilised as at 30 September 2005.</t>
  </si>
  <si>
    <t>Bonus issue</t>
  </si>
  <si>
    <t>Unaudited Condensed Consolidated Cash Flow Statement for the three quarters ended 30 September 2005</t>
  </si>
  <si>
    <r>
      <t>The Group recorded revenue and profit before taxation ("</t>
    </r>
    <r>
      <rPr>
        <b/>
        <sz val="10"/>
        <rFont val="Microsoft Sans Serif"/>
        <family val="2"/>
      </rPr>
      <t>PBT</t>
    </r>
    <r>
      <rPr>
        <sz val="10"/>
        <rFont val="Microsoft Sans Serif"/>
        <family val="2"/>
      </rPr>
      <t>") for the quarter ended 30 September 2005 of approximately RM42.3</t>
    </r>
  </si>
  <si>
    <t xml:space="preserve">million and RM2.5 million respectively. This is an increase of 10% in revenue and a decrease of 73% in PBT as compared to the </t>
  </si>
  <si>
    <t xml:space="preserve">same quarter of the last financial year. The drop in PBT for the quarter under review as compared to the same quarter of the last </t>
  </si>
  <si>
    <t>Unaudited Condensed Consolidated Statement of Changes in Equity for the three quarters ended 30 September 2005</t>
  </si>
  <si>
    <t xml:space="preserve">Net (losses)/gain not recognised in the </t>
  </si>
  <si>
    <t>income statement</t>
  </si>
  <si>
    <t xml:space="preserve">No. 134, Interim Financial Reporting and paragraph 9.22 of the Listing Requirements of Bursa Malaysia Securities Berhad ("Bursa </t>
  </si>
  <si>
    <t>Securities"), and should be read in conjunction with the Group's annual audited financial statements for the financial year ended</t>
  </si>
  <si>
    <t>are consistent with those adopted for the financial year ended 31 December 2004.</t>
  </si>
  <si>
    <t xml:space="preserve">31 December 2004.  The accounting policies and methods of computation adopted by the Group in the interim financial statements </t>
  </si>
  <si>
    <t>Malaysian income tax in respect of prior year</t>
  </si>
  <si>
    <t>The effective tax rate for the quarter under review was lower than the statutory tax rate mainly due to the non provision of income</t>
  </si>
  <si>
    <t>Details of investment in quoted and marketable securities held by the Group as at 30 September 2005 are as follows:</t>
  </si>
  <si>
    <t>Transfer from MESDAQ Market to the Main Board of Bursa Securities</t>
  </si>
  <si>
    <t>Group borrowings as at 30 September 2005 were as follows:</t>
  </si>
  <si>
    <t>There were no off balance sheet financial instruments as at 17 November 2005.</t>
  </si>
  <si>
    <t xml:space="preserve">position or business of the Group.  </t>
  </si>
  <si>
    <t xml:space="preserve">As at 17 November 2005, the Group has no outstanding material litigation which might materially and adversely affect the </t>
  </si>
  <si>
    <t>balance sheet as at 31 December 2004.</t>
  </si>
  <si>
    <t xml:space="preserve">As at 17 November 2005, there were no material changes in contingent liabilities or contingent assets since the last annual audited </t>
  </si>
  <si>
    <t>for the quarter ended 30 June 2005. The decrease in PBT for the quarter under review was mainly due to lower contribution by</t>
  </si>
  <si>
    <t>Net cash generated from operating activities</t>
  </si>
  <si>
    <t xml:space="preserve">Revolving credit </t>
  </si>
  <si>
    <t xml:space="preserve">On 1 September 2005, the Company's entire issued and paid-up ordinary share capital and warrants were delisted from the </t>
  </si>
  <si>
    <t>Mesdaq Market and listed on the Main Board of Bursa Securities.</t>
  </si>
  <si>
    <t>On 15 August 2005, the SC approved the appointment of Avenue Securities Sdn Bhd as the Independent Advisor in relation</t>
  </si>
  <si>
    <t>to the Offer.</t>
  </si>
  <si>
    <t>There were no dividends declared or paid during the quarter under review.</t>
  </si>
  <si>
    <t>tax by a subsidiary which has been granted an income tax free period as a result of it being awarded the Multimedia Super Corridor</t>
  </si>
  <si>
    <t xml:space="preserve">("MSC") status. The effective tax rate for the period under review was higher than the statutory tax rate principally due to the losses </t>
  </si>
  <si>
    <t>of certain subsidiaries which cannot be set off against taxable profits made by other subsidiaries.</t>
  </si>
  <si>
    <t>Status of corporate proposals as at 17 November 2005</t>
  </si>
  <si>
    <t>Status of corporate proposals as at 17 November 2005[continued]</t>
  </si>
  <si>
    <t>the IT division as new projects go through a longer than expected sales cycle.</t>
  </si>
  <si>
    <t>Securities.</t>
  </si>
  <si>
    <t xml:space="preserve">financial year were largely due to the mixture of product revenue with lower margin for IT Division for the current quarter, loss from </t>
  </si>
  <si>
    <t>the start-up cheque processing business and one-off costs associated with the Company's transfer listing to the Main Board of Bursa</t>
  </si>
  <si>
    <t>statements except as indicated in Note B8.</t>
  </si>
  <si>
    <t xml:space="preserve">Barring any unforeseen circumstances, the Directors anticipate that the performance of the Group for the following quarter in </t>
  </si>
  <si>
    <t>on 21 July 2005 and the ESOS holders of the Group on 22 July 2005, in compliance with the Code.</t>
  </si>
  <si>
    <t>2005 will improve due to commencement of newly secured projects.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</si>
</sst>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d/mmm/yy"/>
    <numFmt numFmtId="175" formatCode="_-* #,##0_-;\-* #,##0_-;_-* &quot;-&quot;??_-;_-@_-"/>
    <numFmt numFmtId="176" formatCode="#,###;[Red]\(#,###\);\ \-\ \ \ 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_ ;[Red]\-#,##0.00\ "/>
    <numFmt numFmtId="181" formatCode="0.0%"/>
    <numFmt numFmtId="182" formatCode="#,##0.0_);[Red]\(#,##0.0\)"/>
    <numFmt numFmtId="183" formatCode="_(* #,##0.0_);_(* \(#,##0.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[$€-2]\ #,##0.00_);[Red]\([$€-2]\ #,##0.00\)"/>
  </numFmts>
  <fonts count="14">
    <font>
      <sz val="10"/>
      <name val="Arial"/>
      <family val="0"/>
    </font>
    <font>
      <sz val="11"/>
      <name val="MS Sans Serif"/>
      <family val="0"/>
    </font>
    <font>
      <sz val="11"/>
      <name val="Microsoft Sans Serif"/>
      <family val="2"/>
    </font>
    <font>
      <b/>
      <sz val="14"/>
      <name val="Microsoft Sans Serif"/>
      <family val="2"/>
    </font>
    <font>
      <sz val="12"/>
      <name val="Microsoft Sans Serif"/>
      <family val="2"/>
    </font>
    <font>
      <b/>
      <sz val="11"/>
      <name val="Microsoft Sans Serif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color indexed="10"/>
      <name val="Microsoft Sans Serif"/>
      <family val="2"/>
    </font>
    <font>
      <u val="single"/>
      <sz val="10"/>
      <name val="Microsoft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Microsoft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22" applyFont="1">
      <alignment/>
      <protection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>
      <alignment horizontal="right"/>
    </xf>
    <xf numFmtId="0" fontId="2" fillId="0" borderId="0" xfId="22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22" applyFont="1">
      <alignment/>
      <protection/>
    </xf>
    <xf numFmtId="172" fontId="5" fillId="0" borderId="0" xfId="15" applyNumberFormat="1" applyFont="1" applyAlignment="1">
      <alignment horizontal="center"/>
    </xf>
    <xf numFmtId="172" fontId="5" fillId="0" borderId="0" xfId="15" applyNumberFormat="1" applyFont="1" applyAlignment="1" quotePrefix="1">
      <alignment horizontal="right"/>
    </xf>
    <xf numFmtId="0" fontId="5" fillId="0" borderId="0" xfId="22" applyFont="1" applyAlignment="1">
      <alignment horizontal="center"/>
      <protection/>
    </xf>
    <xf numFmtId="172" fontId="5" fillId="0" borderId="0" xfId="15" applyNumberFormat="1" applyFont="1" applyAlignment="1">
      <alignment horizontal="right"/>
    </xf>
    <xf numFmtId="175" fontId="2" fillId="0" borderId="0" xfId="15" applyNumberFormat="1" applyFont="1" applyAlignment="1">
      <alignment/>
    </xf>
    <xf numFmtId="0" fontId="2" fillId="0" borderId="0" xfId="22" applyFont="1" applyFill="1">
      <alignment/>
      <protection/>
    </xf>
    <xf numFmtId="38" fontId="2" fillId="0" borderId="0" xfId="22" applyNumberFormat="1" applyFont="1" applyBorder="1">
      <alignment/>
      <protection/>
    </xf>
    <xf numFmtId="175" fontId="2" fillId="0" borderId="0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38" fontId="2" fillId="0" borderId="0" xfId="22" applyNumberFormat="1" applyFont="1">
      <alignment/>
      <protection/>
    </xf>
    <xf numFmtId="172" fontId="2" fillId="0" borderId="2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right"/>
    </xf>
    <xf numFmtId="0" fontId="2" fillId="0" borderId="0" xfId="22" applyFont="1" applyAlignment="1">
      <alignment horizontal="center"/>
      <protection/>
    </xf>
    <xf numFmtId="0" fontId="6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4" fontId="5" fillId="0" borderId="0" xfId="22" applyNumberFormat="1" applyFont="1" applyAlignment="1" quotePrefix="1">
      <alignment horizontal="right"/>
      <protection/>
    </xf>
    <xf numFmtId="0" fontId="5" fillId="0" borderId="0" xfId="22" applyFont="1" applyAlignment="1">
      <alignment horizontal="right"/>
      <protection/>
    </xf>
    <xf numFmtId="172" fontId="2" fillId="0" borderId="0" xfId="22" applyNumberFormat="1" applyFont="1">
      <alignment/>
      <protection/>
    </xf>
    <xf numFmtId="0" fontId="2" fillId="0" borderId="0" xfId="22" applyFont="1" applyFill="1" applyAlignment="1">
      <alignment horizontal="center"/>
      <protection/>
    </xf>
    <xf numFmtId="172" fontId="2" fillId="0" borderId="0" xfId="22" applyNumberFormat="1" applyFont="1" applyBorder="1">
      <alignment/>
      <protection/>
    </xf>
    <xf numFmtId="0" fontId="2" fillId="0" borderId="0" xfId="22" applyFont="1" applyAlignment="1">
      <alignment horizontal="left" indent="2"/>
      <protection/>
    </xf>
    <xf numFmtId="172" fontId="2" fillId="0" borderId="3" xfId="22" applyNumberFormat="1" applyFont="1" applyBorder="1">
      <alignment/>
      <protection/>
    </xf>
    <xf numFmtId="0" fontId="5" fillId="0" borderId="0" xfId="22" applyFont="1" applyFill="1" applyAlignment="1">
      <alignment horizontal="center"/>
      <protection/>
    </xf>
    <xf numFmtId="172" fontId="2" fillId="0" borderId="4" xfId="22" applyNumberFormat="1" applyFont="1" applyBorder="1">
      <alignment/>
      <protection/>
    </xf>
    <xf numFmtId="172" fontId="2" fillId="0" borderId="0" xfId="17" applyNumberFormat="1" applyFont="1" applyAlignment="1">
      <alignment/>
    </xf>
    <xf numFmtId="172" fontId="2" fillId="0" borderId="2" xfId="17" applyNumberFormat="1" applyFont="1" applyBorder="1" applyAlignment="1">
      <alignment/>
    </xf>
    <xf numFmtId="172" fontId="2" fillId="0" borderId="2" xfId="22" applyNumberFormat="1" applyFont="1" applyBorder="1">
      <alignment/>
      <protection/>
    </xf>
    <xf numFmtId="172" fontId="2" fillId="0" borderId="0" xfId="22" applyNumberFormat="1" applyFont="1" applyBorder="1" applyAlignment="1">
      <alignment horizontal="right"/>
      <protection/>
    </xf>
    <xf numFmtId="171" fontId="2" fillId="0" borderId="0" xfId="17" applyFont="1" applyAlignment="1">
      <alignment horizontal="center"/>
    </xf>
    <xf numFmtId="172" fontId="6" fillId="0" borderId="0" xfId="15" applyNumberFormat="1" applyFont="1" applyAlignment="1">
      <alignment horizontal="left"/>
    </xf>
    <xf numFmtId="172" fontId="5" fillId="0" borderId="0" xfId="15" applyNumberFormat="1" applyFont="1" applyAlignment="1">
      <alignment horizontal="left"/>
    </xf>
    <xf numFmtId="172" fontId="5" fillId="0" borderId="0" xfId="15" applyNumberFormat="1" applyFont="1" applyBorder="1" applyAlignment="1">
      <alignment horizontal="right"/>
    </xf>
    <xf numFmtId="172" fontId="2" fillId="0" borderId="0" xfId="15" applyNumberFormat="1" applyFont="1" applyBorder="1" applyAlignment="1">
      <alignment horizontal="center"/>
    </xf>
    <xf numFmtId="172" fontId="5" fillId="0" borderId="0" xfId="15" applyNumberFormat="1" applyFont="1" applyBorder="1" applyAlignment="1">
      <alignment/>
    </xf>
    <xf numFmtId="172" fontId="2" fillId="0" borderId="0" xfId="15" applyNumberFormat="1" applyFont="1" applyAlignment="1">
      <alignment horizontal="left" indent="2"/>
    </xf>
    <xf numFmtId="172" fontId="5" fillId="0" borderId="0" xfId="15" applyNumberFormat="1" applyFont="1" applyAlignment="1">
      <alignment/>
    </xf>
    <xf numFmtId="174" fontId="5" fillId="0" borderId="0" xfId="22" applyNumberFormat="1" applyFont="1" applyAlignment="1">
      <alignment horizontal="left"/>
      <protection/>
    </xf>
    <xf numFmtId="172" fontId="2" fillId="0" borderId="0" xfId="15" applyNumberFormat="1" applyFont="1" applyAlignment="1">
      <alignment/>
    </xf>
    <xf numFmtId="174" fontId="2" fillId="0" borderId="0" xfId="22" applyNumberFormat="1" applyFont="1" applyAlignment="1">
      <alignment horizontal="left"/>
      <protection/>
    </xf>
    <xf numFmtId="172" fontId="2" fillId="0" borderId="1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/>
    </xf>
    <xf numFmtId="172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justify" wrapText="1"/>
    </xf>
    <xf numFmtId="171" fontId="7" fillId="0" borderId="0" xfId="15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72" fontId="7" fillId="0" borderId="0" xfId="15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172" fontId="2" fillId="0" borderId="5" xfId="22" applyNumberFormat="1" applyFont="1" applyBorder="1">
      <alignment/>
      <protection/>
    </xf>
    <xf numFmtId="172" fontId="2" fillId="0" borderId="0" xfId="17" applyNumberFormat="1" applyFont="1" applyBorder="1" applyAlignment="1">
      <alignment/>
    </xf>
    <xf numFmtId="171" fontId="2" fillId="0" borderId="0" xfId="15" applyFont="1" applyBorder="1" applyAlignment="1">
      <alignment horizontal="center"/>
    </xf>
    <xf numFmtId="172" fontId="2" fillId="0" borderId="0" xfId="15" applyNumberFormat="1" applyFont="1" applyFill="1" applyAlignment="1">
      <alignment/>
    </xf>
    <xf numFmtId="0" fontId="9" fillId="0" borderId="0" xfId="0" applyFont="1" applyFill="1" applyAlignment="1">
      <alignment wrapText="1"/>
    </xf>
    <xf numFmtId="172" fontId="2" fillId="0" borderId="6" xfId="22" applyNumberFormat="1" applyFont="1" applyBorder="1">
      <alignment/>
      <protection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171" fontId="2" fillId="0" borderId="0" xfId="22" applyNumberFormat="1" applyFont="1">
      <alignment/>
      <protection/>
    </xf>
    <xf numFmtId="172" fontId="7" fillId="0" borderId="0" xfId="0" applyNumberFormat="1" applyFont="1" applyFill="1" applyAlignment="1">
      <alignment wrapText="1"/>
    </xf>
    <xf numFmtId="172" fontId="7" fillId="0" borderId="0" xfId="15" applyNumberFormat="1" applyFont="1" applyFill="1" applyBorder="1" applyAlignment="1">
      <alignment horizontal="right" wrapText="1"/>
    </xf>
    <xf numFmtId="172" fontId="7" fillId="0" borderId="0" xfId="15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wrapText="1"/>
    </xf>
    <xf numFmtId="172" fontId="7" fillId="0" borderId="0" xfId="15" applyNumberFormat="1" applyFont="1" applyFill="1" applyBorder="1" applyAlignment="1">
      <alignment horizontal="center" wrapText="1"/>
    </xf>
    <xf numFmtId="172" fontId="7" fillId="0" borderId="0" xfId="15" applyNumberFormat="1" applyFont="1" applyFill="1" applyAlignment="1">
      <alignment horizontal="left" wrapText="1"/>
    </xf>
    <xf numFmtId="174" fontId="5" fillId="0" borderId="0" xfId="22" applyNumberFormat="1" applyFont="1" applyFill="1" applyAlignment="1" quotePrefix="1">
      <alignment horizontal="right"/>
      <protection/>
    </xf>
    <xf numFmtId="14" fontId="5" fillId="0" borderId="0" xfId="22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left"/>
    </xf>
    <xf numFmtId="15" fontId="7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1"/>
    </xf>
    <xf numFmtId="15" fontId="7" fillId="0" borderId="0" xfId="0" applyNumberFormat="1" applyFont="1" applyFill="1" applyAlignment="1">
      <alignment/>
    </xf>
    <xf numFmtId="15" fontId="7" fillId="0" borderId="0" xfId="0" applyNumberFormat="1" applyFont="1" applyFill="1" applyAlignment="1" quotePrefix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5" fillId="0" borderId="0" xfId="22" applyFont="1" applyFill="1" applyAlignment="1">
      <alignment horizontal="right"/>
      <protection/>
    </xf>
    <xf numFmtId="172" fontId="5" fillId="0" borderId="0" xfId="15" applyNumberFormat="1" applyFont="1" applyFill="1" applyAlignment="1">
      <alignment/>
    </xf>
    <xf numFmtId="172" fontId="2" fillId="0" borderId="2" xfId="15" applyNumberFormat="1" applyFont="1" applyFill="1" applyBorder="1" applyAlignment="1">
      <alignment/>
    </xf>
    <xf numFmtId="0" fontId="5" fillId="0" borderId="0" xfId="22" applyFont="1" applyFill="1" applyAlignment="1" quotePrefix="1">
      <alignment horizontal="right"/>
      <protection/>
    </xf>
    <xf numFmtId="172" fontId="2" fillId="0" borderId="0" xfId="15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72" fontId="5" fillId="0" borderId="0" xfId="15" applyNumberFormat="1" applyFont="1" applyFill="1" applyBorder="1" applyAlignment="1">
      <alignment horizontal="right"/>
    </xf>
    <xf numFmtId="172" fontId="2" fillId="0" borderId="0" xfId="15" applyNumberFormat="1" applyFont="1" applyFill="1" applyBorder="1" applyAlignment="1">
      <alignment/>
    </xf>
    <xf numFmtId="172" fontId="2" fillId="0" borderId="6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7" xfId="15" applyNumberFormat="1" applyFont="1" applyFill="1" applyBorder="1" applyAlignment="1">
      <alignment/>
    </xf>
    <xf numFmtId="172" fontId="2" fillId="0" borderId="8" xfId="15" applyNumberFormat="1" applyFont="1" applyFill="1" applyBorder="1" applyAlignment="1">
      <alignment/>
    </xf>
    <xf numFmtId="172" fontId="2" fillId="0" borderId="9" xfId="15" applyNumberFormat="1" applyFont="1" applyFill="1" applyBorder="1" applyAlignment="1">
      <alignment/>
    </xf>
    <xf numFmtId="172" fontId="2" fillId="0" borderId="10" xfId="15" applyNumberFormat="1" applyFont="1" applyFill="1" applyBorder="1" applyAlignment="1">
      <alignment/>
    </xf>
    <xf numFmtId="172" fontId="2" fillId="0" borderId="0" xfId="15" applyNumberFormat="1" applyFont="1" applyFill="1" applyAlignment="1">
      <alignment horizontal="left" indent="2"/>
    </xf>
    <xf numFmtId="172" fontId="2" fillId="0" borderId="11" xfId="15" applyNumberFormat="1" applyFont="1" applyFill="1" applyBorder="1" applyAlignment="1">
      <alignment/>
    </xf>
    <xf numFmtId="172" fontId="2" fillId="0" borderId="12" xfId="15" applyNumberFormat="1" applyFont="1" applyFill="1" applyBorder="1" applyAlignment="1">
      <alignment/>
    </xf>
    <xf numFmtId="171" fontId="7" fillId="0" borderId="0" xfId="15" applyFont="1" applyFill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22" applyFont="1" applyBorder="1" applyAlignment="1">
      <alignment/>
      <protection/>
    </xf>
    <xf numFmtId="0" fontId="6" fillId="0" borderId="0" xfId="22" applyFont="1" applyAlignment="1">
      <alignment/>
      <protection/>
    </xf>
    <xf numFmtId="0" fontId="2" fillId="0" borderId="0" xfId="22" applyFont="1" applyAlignment="1">
      <alignment/>
      <protection/>
    </xf>
    <xf numFmtId="172" fontId="7" fillId="0" borderId="1" xfId="0" applyNumberFormat="1" applyFont="1" applyFill="1" applyBorder="1" applyAlignment="1">
      <alignment/>
    </xf>
    <xf numFmtId="17" fontId="7" fillId="0" borderId="0" xfId="0" applyNumberFormat="1" applyFont="1" applyFill="1" applyAlignment="1">
      <alignment/>
    </xf>
    <xf numFmtId="172" fontId="7" fillId="0" borderId="0" xfId="15" applyNumberFormat="1" applyFont="1" applyFill="1" applyBorder="1" applyAlignment="1">
      <alignment wrapText="1"/>
    </xf>
    <xf numFmtId="38" fontId="2" fillId="0" borderId="0" xfId="22" applyNumberFormat="1" applyFont="1" applyFill="1" applyBorder="1">
      <alignment/>
      <protection/>
    </xf>
    <xf numFmtId="175" fontId="2" fillId="0" borderId="0" xfId="15" applyNumberFormat="1" applyFont="1" applyFill="1" applyBorder="1" applyAlignment="1">
      <alignment/>
    </xf>
    <xf numFmtId="0" fontId="2" fillId="0" borderId="0" xfId="22" applyFont="1" applyBorder="1">
      <alignment/>
      <protection/>
    </xf>
    <xf numFmtId="172" fontId="7" fillId="0" borderId="13" xfId="15" applyNumberFormat="1" applyFont="1" applyFill="1" applyBorder="1" applyAlignment="1">
      <alignment horizontal="right" wrapText="1"/>
    </xf>
    <xf numFmtId="0" fontId="7" fillId="0" borderId="0" xfId="15" applyNumberFormat="1" applyFont="1" applyFill="1" applyAlignment="1" quotePrefix="1">
      <alignment horizontal="right"/>
    </xf>
    <xf numFmtId="15" fontId="7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right"/>
    </xf>
    <xf numFmtId="172" fontId="2" fillId="0" borderId="0" xfId="22" applyNumberFormat="1" applyFont="1" applyFill="1">
      <alignment/>
      <protection/>
    </xf>
    <xf numFmtId="172" fontId="2" fillId="0" borderId="0" xfId="22" applyNumberFormat="1" applyFont="1" applyFill="1" applyBorder="1">
      <alignment/>
      <protection/>
    </xf>
    <xf numFmtId="172" fontId="2" fillId="0" borderId="14" xfId="22" applyNumberFormat="1" applyFont="1" applyFill="1" applyBorder="1">
      <alignment/>
      <protection/>
    </xf>
    <xf numFmtId="172" fontId="2" fillId="0" borderId="3" xfId="22" applyNumberFormat="1" applyFont="1" applyFill="1" applyBorder="1">
      <alignment/>
      <protection/>
    </xf>
    <xf numFmtId="172" fontId="2" fillId="0" borderId="5" xfId="22" applyNumberFormat="1" applyFont="1" applyFill="1" applyBorder="1">
      <alignment/>
      <protection/>
    </xf>
    <xf numFmtId="172" fontId="2" fillId="0" borderId="4" xfId="22" applyNumberFormat="1" applyFont="1" applyFill="1" applyBorder="1">
      <alignment/>
      <protection/>
    </xf>
    <xf numFmtId="172" fontId="2" fillId="0" borderId="0" xfId="17" applyNumberFormat="1" applyFont="1" applyFill="1" applyAlignment="1">
      <alignment/>
    </xf>
    <xf numFmtId="172" fontId="2" fillId="0" borderId="2" xfId="17" applyNumberFormat="1" applyFont="1" applyFill="1" applyBorder="1" applyAlignment="1">
      <alignment/>
    </xf>
    <xf numFmtId="172" fontId="2" fillId="0" borderId="1" xfId="22" applyNumberFormat="1" applyFont="1" applyFill="1" applyBorder="1">
      <alignment/>
      <protection/>
    </xf>
    <xf numFmtId="172" fontId="2" fillId="0" borderId="2" xfId="22" applyNumberFormat="1" applyFont="1" applyFill="1" applyBorder="1">
      <alignment/>
      <protection/>
    </xf>
    <xf numFmtId="172" fontId="2" fillId="0" borderId="0" xfId="22" applyNumberFormat="1" applyFont="1" applyFill="1" applyBorder="1" applyAlignment="1">
      <alignment horizontal="right"/>
      <protection/>
    </xf>
    <xf numFmtId="3" fontId="7" fillId="0" borderId="13" xfId="0" applyNumberFormat="1" applyFont="1" applyFill="1" applyBorder="1" applyAlignment="1">
      <alignment wrapText="1"/>
    </xf>
    <xf numFmtId="171" fontId="2" fillId="0" borderId="13" xfId="15" applyNumberFormat="1" applyFont="1" applyFill="1" applyBorder="1" applyAlignment="1">
      <alignment horizontal="center"/>
    </xf>
    <xf numFmtId="0" fontId="6" fillId="0" borderId="0" xfId="22" applyFont="1" applyBorder="1" applyAlignment="1">
      <alignment horizontal="left"/>
      <protection/>
    </xf>
    <xf numFmtId="172" fontId="2" fillId="0" borderId="0" xfId="15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172" fontId="2" fillId="0" borderId="0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5" fillId="0" borderId="0" xfId="15" applyNumberFormat="1" applyFont="1" applyFill="1" applyAlignment="1">
      <alignment/>
    </xf>
    <xf numFmtId="172" fontId="2" fillId="0" borderId="2" xfId="15" applyNumberFormat="1" applyFont="1" applyFill="1" applyBorder="1" applyAlignment="1">
      <alignment/>
    </xf>
    <xf numFmtId="171" fontId="7" fillId="0" borderId="0" xfId="0" applyNumberFormat="1" applyFont="1" applyFill="1" applyAlignment="1">
      <alignment horizontal="right" wrapText="1"/>
    </xf>
    <xf numFmtId="171" fontId="7" fillId="0" borderId="0" xfId="0" applyNumberFormat="1" applyFont="1" applyFill="1" applyAlignment="1">
      <alignment wrapText="1"/>
    </xf>
    <xf numFmtId="171" fontId="7" fillId="0" borderId="13" xfId="15" applyNumberFormat="1" applyFont="1" applyFill="1" applyBorder="1" applyAlignment="1">
      <alignment horizontal="center" wrapText="1"/>
    </xf>
    <xf numFmtId="172" fontId="7" fillId="0" borderId="1" xfId="0" applyNumberFormat="1" applyFont="1" applyFill="1" applyBorder="1" applyAlignment="1">
      <alignment wrapText="1"/>
    </xf>
    <xf numFmtId="172" fontId="7" fillId="0" borderId="2" xfId="15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right" wrapText="1"/>
    </xf>
    <xf numFmtId="172" fontId="7" fillId="0" borderId="0" xfId="0" applyNumberFormat="1" applyFont="1" applyFill="1" applyBorder="1" applyAlignment="1">
      <alignment wrapText="1"/>
    </xf>
    <xf numFmtId="172" fontId="7" fillId="0" borderId="1" xfId="15" applyNumberFormat="1" applyFont="1" applyFill="1" applyBorder="1" applyAlignment="1">
      <alignment horizontal="right" wrapText="1"/>
    </xf>
    <xf numFmtId="171" fontId="7" fillId="0" borderId="0" xfId="15" applyFont="1" applyFill="1" applyAlignment="1">
      <alignment/>
    </xf>
    <xf numFmtId="172" fontId="7" fillId="0" borderId="2" xfId="15" applyNumberFormat="1" applyFont="1" applyFill="1" applyBorder="1" applyAlignment="1">
      <alignment/>
    </xf>
    <xf numFmtId="171" fontId="2" fillId="0" borderId="0" xfId="15" applyNumberFormat="1" applyFont="1" applyFill="1" applyBorder="1" applyAlignment="1">
      <alignment/>
    </xf>
    <xf numFmtId="172" fontId="7" fillId="0" borderId="6" xfId="15" applyNumberFormat="1" applyFont="1" applyFill="1" applyBorder="1" applyAlignment="1">
      <alignment/>
    </xf>
    <xf numFmtId="171" fontId="2" fillId="0" borderId="0" xfId="15" applyNumberFormat="1" applyFont="1" applyFill="1" applyBorder="1" applyAlignment="1">
      <alignment horizontal="right"/>
    </xf>
    <xf numFmtId="172" fontId="7" fillId="0" borderId="0" xfId="15" applyNumberFormat="1" applyFont="1" applyFill="1" applyAlignment="1">
      <alignment wrapText="1"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172" fontId="7" fillId="0" borderId="2" xfId="15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22" applyFont="1" applyFill="1" applyBorder="1" applyAlignment="1">
      <alignment/>
      <protection/>
    </xf>
    <xf numFmtId="0" fontId="6" fillId="0" borderId="0" xfId="22" applyFont="1" applyFill="1" applyBorder="1" applyAlignment="1">
      <alignment horizontal="left"/>
      <protection/>
    </xf>
    <xf numFmtId="0" fontId="7" fillId="0" borderId="0" xfId="0" applyNumberFormat="1" applyFont="1" applyFill="1" applyAlignment="1">
      <alignment wrapText="1"/>
    </xf>
    <xf numFmtId="171" fontId="7" fillId="0" borderId="13" xfId="15" applyNumberFormat="1" applyFont="1" applyFill="1" applyBorder="1" applyAlignment="1">
      <alignment wrapText="1"/>
    </xf>
    <xf numFmtId="171" fontId="7" fillId="0" borderId="0" xfId="15" applyNumberFormat="1" applyFont="1" applyFill="1" applyAlignment="1">
      <alignment wrapText="1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172" fontId="5" fillId="0" borderId="0" xfId="15" applyNumberFormat="1" applyFont="1" applyAlignment="1">
      <alignment horizontal="center"/>
    </xf>
    <xf numFmtId="172" fontId="5" fillId="0" borderId="0" xfId="15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BS1" xfId="17"/>
    <cellStyle name="Currency" xfId="18"/>
    <cellStyle name="Currency [0]" xfId="19"/>
    <cellStyle name="Followed Hyperlink" xfId="20"/>
    <cellStyle name="Hyperlink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57150</xdr:rowOff>
    </xdr:from>
    <xdr:to>
      <xdr:col>8</xdr:col>
      <xdr:colOff>1028700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57150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0</xdr:row>
      <xdr:rowOff>85725</xdr:rowOff>
    </xdr:from>
    <xdr:to>
      <xdr:col>7</xdr:col>
      <xdr:colOff>104775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85725"/>
          <a:ext cx="1733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0</xdr:row>
      <xdr:rowOff>114300</xdr:rowOff>
    </xdr:from>
    <xdr:to>
      <xdr:col>9</xdr:col>
      <xdr:colOff>676275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14300"/>
          <a:ext cx="1733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0</xdr:row>
      <xdr:rowOff>57150</xdr:rowOff>
    </xdr:from>
    <xdr:to>
      <xdr:col>7</xdr:col>
      <xdr:colOff>981075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7150"/>
          <a:ext cx="1743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view="pageBreakPreview" zoomScale="75" zoomScaleNormal="50" zoomScaleSheetLayoutView="75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2" width="6.28125" style="1" customWidth="1"/>
    <col min="3" max="3" width="17.00390625" style="2" customWidth="1"/>
    <col min="4" max="4" width="1.7109375" style="1" customWidth="1"/>
    <col min="5" max="5" width="16.28125" style="3" customWidth="1"/>
    <col min="6" max="6" width="1.7109375" style="1" customWidth="1"/>
    <col min="7" max="7" width="16.7109375" style="2" customWidth="1"/>
    <col min="8" max="8" width="1.7109375" style="1" customWidth="1"/>
    <col min="9" max="9" width="15.7109375" style="3" customWidth="1"/>
    <col min="10" max="16384" width="9.140625" style="1" customWidth="1"/>
  </cols>
  <sheetData>
    <row r="1" ht="15.75">
      <c r="A1" s="120"/>
    </row>
    <row r="2" ht="15.75">
      <c r="A2" s="146"/>
    </row>
    <row r="3" ht="15.75">
      <c r="A3" s="120"/>
    </row>
    <row r="4" spans="1:9" ht="14.25">
      <c r="A4" s="128"/>
      <c r="I4" s="4" t="s">
        <v>222</v>
      </c>
    </row>
    <row r="5" ht="14.25">
      <c r="I5" s="4"/>
    </row>
    <row r="6" ht="18.75">
      <c r="I6" s="5" t="s">
        <v>0</v>
      </c>
    </row>
    <row r="7" ht="14.25">
      <c r="I7" s="6" t="s">
        <v>234</v>
      </c>
    </row>
    <row r="8" ht="14.25">
      <c r="I8" s="1"/>
    </row>
    <row r="9" ht="14.25">
      <c r="I9" s="4"/>
    </row>
    <row r="10" spans="1:9" ht="15.75">
      <c r="A10" s="1" t="s">
        <v>1</v>
      </c>
      <c r="I10" s="7"/>
    </row>
    <row r="12" ht="14.25">
      <c r="A12" s="8" t="s">
        <v>239</v>
      </c>
    </row>
    <row r="15" ht="14.25">
      <c r="A15" s="8"/>
    </row>
    <row r="16" spans="2:9" ht="14.25">
      <c r="B16" s="9"/>
      <c r="C16" s="180" t="s">
        <v>2</v>
      </c>
      <c r="D16" s="180"/>
      <c r="E16" s="180"/>
      <c r="F16" s="9"/>
      <c r="G16" s="180" t="s">
        <v>3</v>
      </c>
      <c r="H16" s="180"/>
      <c r="I16" s="180"/>
    </row>
    <row r="17" spans="2:9" ht="14.25">
      <c r="B17" s="9" t="s">
        <v>4</v>
      </c>
      <c r="C17" s="10" t="s">
        <v>233</v>
      </c>
      <c r="D17" s="9"/>
      <c r="E17" s="10" t="s">
        <v>235</v>
      </c>
      <c r="F17" s="9"/>
      <c r="G17" s="10" t="str">
        <f>C17</f>
        <v>30 Sept 2005</v>
      </c>
      <c r="H17" s="9"/>
      <c r="I17" s="10" t="str">
        <f>E17</f>
        <v>30 Sept 2004</v>
      </c>
    </row>
    <row r="18" spans="2:9" ht="14.25">
      <c r="B18" s="11"/>
      <c r="C18" s="12" t="s">
        <v>5</v>
      </c>
      <c r="D18" s="11"/>
      <c r="E18" s="12" t="s">
        <v>5</v>
      </c>
      <c r="F18" s="11"/>
      <c r="G18" s="12" t="s">
        <v>5</v>
      </c>
      <c r="H18" s="11"/>
      <c r="I18" s="12" t="s">
        <v>5</v>
      </c>
    </row>
    <row r="19" spans="2:9" ht="14.25">
      <c r="B19" s="11"/>
      <c r="C19" s="12"/>
      <c r="D19" s="11"/>
      <c r="E19" s="12"/>
      <c r="F19" s="11"/>
      <c r="G19" s="12"/>
      <c r="H19" s="11"/>
      <c r="I19" s="12"/>
    </row>
    <row r="20" spans="1:9" ht="14.25">
      <c r="A20" s="8" t="s">
        <v>6</v>
      </c>
      <c r="B20" s="9" t="s">
        <v>7</v>
      </c>
      <c r="C20" s="74">
        <v>42340</v>
      </c>
      <c r="D20" s="13"/>
      <c r="E20" s="2">
        <v>38331</v>
      </c>
      <c r="F20" s="13"/>
      <c r="G20" s="74">
        <v>130653</v>
      </c>
      <c r="H20" s="13"/>
      <c r="I20" s="2">
        <v>91833</v>
      </c>
    </row>
    <row r="21" spans="1:9" ht="14.25">
      <c r="A21" s="1" t="s">
        <v>8</v>
      </c>
      <c r="B21" s="13"/>
      <c r="C21" s="74">
        <v>35</v>
      </c>
      <c r="D21" s="13"/>
      <c r="E21" s="2">
        <v>575</v>
      </c>
      <c r="F21" s="13"/>
      <c r="G21" s="74">
        <v>4331</v>
      </c>
      <c r="H21" s="13"/>
      <c r="I21" s="2">
        <v>1772</v>
      </c>
    </row>
    <row r="22" spans="1:9" ht="14.25">
      <c r="A22" s="1" t="s">
        <v>9</v>
      </c>
      <c r="B22" s="2"/>
      <c r="C22" s="74">
        <v>-13949</v>
      </c>
      <c r="D22" s="2"/>
      <c r="E22" s="2">
        <v>-4837</v>
      </c>
      <c r="F22" s="2"/>
      <c r="G22" s="74">
        <v>-40697</v>
      </c>
      <c r="H22" s="2"/>
      <c r="I22" s="2">
        <v>-13524</v>
      </c>
    </row>
    <row r="23" spans="1:9" ht="14.25">
      <c r="A23" s="14" t="s">
        <v>10</v>
      </c>
      <c r="B23" s="15"/>
      <c r="C23" s="74">
        <v>-2774</v>
      </c>
      <c r="D23" s="15"/>
      <c r="E23" s="2">
        <v>-1392</v>
      </c>
      <c r="F23" s="15"/>
      <c r="G23" s="74">
        <v>-8107</v>
      </c>
      <c r="H23" s="15"/>
      <c r="I23" s="2">
        <v>-3576</v>
      </c>
    </row>
    <row r="24" spans="1:9" ht="14.25">
      <c r="A24" s="14" t="s">
        <v>11</v>
      </c>
      <c r="B24" s="15"/>
      <c r="C24" s="74">
        <v>-10111</v>
      </c>
      <c r="D24" s="126"/>
      <c r="E24" s="2">
        <v>-12182</v>
      </c>
      <c r="F24" s="126"/>
      <c r="G24" s="74">
        <v>-21207</v>
      </c>
      <c r="H24" s="15"/>
      <c r="I24" s="2">
        <v>-25962</v>
      </c>
    </row>
    <row r="25" spans="1:9" ht="14.25">
      <c r="A25" s="1" t="s">
        <v>12</v>
      </c>
      <c r="B25" s="16"/>
      <c r="C25" s="110">
        <v>-12314</v>
      </c>
      <c r="D25" s="127"/>
      <c r="E25" s="17">
        <v>-10937</v>
      </c>
      <c r="F25" s="127"/>
      <c r="G25" s="110">
        <v>-52493</v>
      </c>
      <c r="H25" s="16"/>
      <c r="I25" s="17">
        <v>-26917</v>
      </c>
    </row>
    <row r="26" spans="1:9" ht="14.25">
      <c r="A26" s="8" t="s">
        <v>13</v>
      </c>
      <c r="B26" s="9"/>
      <c r="C26" s="74">
        <f>SUM(C20:C25)</f>
        <v>3227</v>
      </c>
      <c r="D26" s="16"/>
      <c r="E26" s="74">
        <f>SUM(E20:E25)</f>
        <v>9558</v>
      </c>
      <c r="F26" s="16"/>
      <c r="G26" s="74">
        <f>SUM(G20:G25)</f>
        <v>12480</v>
      </c>
      <c r="H26" s="16"/>
      <c r="I26" s="3">
        <f>SUM(I20:I25)</f>
        <v>23626</v>
      </c>
    </row>
    <row r="27" spans="2:8" ht="14.25">
      <c r="B27" s="15"/>
      <c r="C27" s="74"/>
      <c r="D27" s="15"/>
      <c r="F27" s="15"/>
      <c r="G27" s="74"/>
      <c r="H27" s="15"/>
    </row>
    <row r="28" spans="1:9" ht="14.25">
      <c r="A28" s="14" t="s">
        <v>14</v>
      </c>
      <c r="B28" s="18"/>
      <c r="C28" s="74">
        <v>-742</v>
      </c>
      <c r="D28" s="18"/>
      <c r="E28" s="2">
        <v>-147</v>
      </c>
      <c r="F28" s="18"/>
      <c r="G28" s="74">
        <v>-2030</v>
      </c>
      <c r="H28" s="18"/>
      <c r="I28" s="2">
        <v>-372</v>
      </c>
    </row>
    <row r="29" spans="1:9" ht="14.25">
      <c r="A29" s="1" t="s">
        <v>169</v>
      </c>
      <c r="B29" s="15"/>
      <c r="C29" s="110">
        <v>0</v>
      </c>
      <c r="D29" s="15"/>
      <c r="E29" s="17">
        <v>-268</v>
      </c>
      <c r="F29" s="15"/>
      <c r="G29" s="110">
        <v>0</v>
      </c>
      <c r="H29" s="15"/>
      <c r="I29" s="17">
        <v>-378</v>
      </c>
    </row>
    <row r="30" spans="1:9" ht="14.25">
      <c r="A30" s="8" t="s">
        <v>15</v>
      </c>
      <c r="B30" s="9" t="s">
        <v>7</v>
      </c>
      <c r="C30" s="74">
        <f>SUM(C26:C29)</f>
        <v>2485</v>
      </c>
      <c r="D30" s="13"/>
      <c r="E30" s="74">
        <f>SUM(E26:E29)</f>
        <v>9143</v>
      </c>
      <c r="F30" s="13"/>
      <c r="G30" s="74">
        <f>SUM(G26:G29)</f>
        <v>10450</v>
      </c>
      <c r="H30" s="13"/>
      <c r="I30" s="3">
        <f>SUM(I26:I29)</f>
        <v>22876</v>
      </c>
    </row>
    <row r="31" spans="2:8" ht="14.25">
      <c r="B31" s="19"/>
      <c r="C31" s="74"/>
      <c r="D31" s="19"/>
      <c r="F31" s="19"/>
      <c r="G31" s="74"/>
      <c r="H31" s="19"/>
    </row>
    <row r="32" spans="1:9" ht="14.25">
      <c r="A32" s="1" t="s">
        <v>29</v>
      </c>
      <c r="B32" s="9" t="s">
        <v>16</v>
      </c>
      <c r="C32" s="110">
        <v>213</v>
      </c>
      <c r="D32" s="18"/>
      <c r="E32" s="17">
        <v>-2685</v>
      </c>
      <c r="F32" s="18"/>
      <c r="G32" s="110">
        <v>-3337</v>
      </c>
      <c r="H32" s="18"/>
      <c r="I32" s="17">
        <v>-6364</v>
      </c>
    </row>
    <row r="33" spans="1:9" ht="14.25">
      <c r="A33" s="8" t="s">
        <v>116</v>
      </c>
      <c r="B33" s="9"/>
      <c r="C33" s="108">
        <f>SUM(C30:C32)</f>
        <v>2698</v>
      </c>
      <c r="D33" s="18"/>
      <c r="E33" s="108">
        <f>SUM(E30:E32)</f>
        <v>6458</v>
      </c>
      <c r="F33" s="18"/>
      <c r="G33" s="108">
        <f>SUM(G30:G32)</f>
        <v>7113</v>
      </c>
      <c r="H33" s="18"/>
      <c r="I33" s="18">
        <f>SUM(I30:I32)</f>
        <v>16512</v>
      </c>
    </row>
    <row r="34" spans="2:9" ht="14.25">
      <c r="B34" s="9"/>
      <c r="C34" s="108"/>
      <c r="D34" s="18"/>
      <c r="E34" s="18"/>
      <c r="F34" s="18"/>
      <c r="G34" s="108"/>
      <c r="H34" s="18"/>
      <c r="I34" s="18"/>
    </row>
    <row r="35" spans="1:9" ht="14.25">
      <c r="A35" s="1" t="s">
        <v>130</v>
      </c>
      <c r="B35" s="9"/>
      <c r="C35" s="108">
        <v>-19</v>
      </c>
      <c r="D35" s="18"/>
      <c r="E35" s="18">
        <v>-1713</v>
      </c>
      <c r="F35" s="18"/>
      <c r="G35" s="110">
        <v>751</v>
      </c>
      <c r="H35" s="18"/>
      <c r="I35" s="18">
        <v>-1663</v>
      </c>
    </row>
    <row r="36" spans="1:9" ht="15" thickBot="1">
      <c r="A36" s="8" t="s">
        <v>17</v>
      </c>
      <c r="B36" s="19"/>
      <c r="C36" s="103">
        <f>SUM(C33:C35)</f>
        <v>2679</v>
      </c>
      <c r="D36" s="19"/>
      <c r="E36" s="103">
        <f>SUM(E33:E35)</f>
        <v>4745</v>
      </c>
      <c r="F36" s="19"/>
      <c r="G36" s="103">
        <f>SUM(G33:G35)</f>
        <v>7864</v>
      </c>
      <c r="H36" s="19"/>
      <c r="I36" s="20">
        <f>SUM(I33:I35)</f>
        <v>14849</v>
      </c>
    </row>
    <row r="37" spans="1:9" ht="15" thickTop="1">
      <c r="A37" s="8"/>
      <c r="B37" s="19"/>
      <c r="C37" s="108"/>
      <c r="D37" s="19"/>
      <c r="E37" s="21"/>
      <c r="F37" s="19"/>
      <c r="G37" s="108"/>
      <c r="H37" s="19"/>
      <c r="I37" s="21"/>
    </row>
    <row r="38" spans="1:9" ht="14.25">
      <c r="A38" s="8"/>
      <c r="B38" s="19"/>
      <c r="C38" s="108"/>
      <c r="D38" s="19"/>
      <c r="E38" s="21"/>
      <c r="F38" s="19"/>
      <c r="G38" s="108"/>
      <c r="H38" s="19"/>
      <c r="I38" s="21"/>
    </row>
    <row r="39" spans="3:7" ht="14.25">
      <c r="C39" s="74"/>
      <c r="G39" s="74"/>
    </row>
    <row r="40" spans="1:7" ht="14.25">
      <c r="A40" s="1" t="s">
        <v>153</v>
      </c>
      <c r="C40" s="74"/>
      <c r="G40" s="74"/>
    </row>
    <row r="41" spans="1:9" ht="14.25">
      <c r="A41" s="1" t="s">
        <v>154</v>
      </c>
      <c r="B41" s="8" t="s">
        <v>146</v>
      </c>
      <c r="C41" s="164">
        <f>BMSB!H140</f>
        <v>0.4059090909090909</v>
      </c>
      <c r="D41" s="164">
        <f>BMSB!I140</f>
        <v>0</v>
      </c>
      <c r="E41" s="164">
        <f>BMSB!J140</f>
        <v>0.7189393939393939</v>
      </c>
      <c r="F41" s="164">
        <f>BMSB!K140</f>
        <v>0</v>
      </c>
      <c r="G41" s="164">
        <f>BMSB!L140</f>
        <v>1.1915151515151516</v>
      </c>
      <c r="H41" s="164">
        <f>BMSB!M140</f>
        <v>0</v>
      </c>
      <c r="I41" s="164">
        <f>BMSB!N140</f>
        <v>2.4261327616968713</v>
      </c>
    </row>
    <row r="42" spans="1:9" ht="14.25">
      <c r="A42" s="1" t="s">
        <v>155</v>
      </c>
      <c r="B42" s="8" t="s">
        <v>146</v>
      </c>
      <c r="C42" s="164">
        <f>BMSB!H146</f>
        <v>0.4059090909090909</v>
      </c>
      <c r="D42" s="164">
        <f>BMSB!I146</f>
        <v>0</v>
      </c>
      <c r="E42" s="166">
        <f>BMSB!J146</f>
        <v>0.7189393939393939</v>
      </c>
      <c r="F42" s="164">
        <f>BMSB!K146</f>
        <v>0</v>
      </c>
      <c r="G42" s="164">
        <f>BMSB!L146</f>
        <v>1.1915151515151516</v>
      </c>
      <c r="H42" s="164">
        <f>BMSB!M146</f>
        <v>0</v>
      </c>
      <c r="I42" s="166">
        <f>BMSB!N146</f>
        <v>2.4261327616968713</v>
      </c>
    </row>
    <row r="43" spans="3:9" ht="14.25">
      <c r="C43" s="21"/>
      <c r="E43" s="21"/>
      <c r="G43" s="18"/>
      <c r="I43" s="21"/>
    </row>
    <row r="44" spans="3:9" ht="14.25">
      <c r="C44" s="21"/>
      <c r="E44" s="21"/>
      <c r="G44" s="18"/>
      <c r="I44" s="21"/>
    </row>
    <row r="45" spans="3:9" ht="14.25">
      <c r="C45" s="21"/>
      <c r="E45" s="21"/>
      <c r="G45" s="18"/>
      <c r="I45" s="21"/>
    </row>
    <row r="46" spans="3:9" ht="14.25">
      <c r="C46" s="21"/>
      <c r="E46" s="21"/>
      <c r="G46" s="18"/>
      <c r="I46" s="21"/>
    </row>
    <row r="48" ht="14.25">
      <c r="A48" s="1" t="s">
        <v>121</v>
      </c>
    </row>
    <row r="49" ht="14.25">
      <c r="A49" s="1" t="s">
        <v>170</v>
      </c>
    </row>
  </sheetData>
  <mergeCells count="2">
    <mergeCell ref="C16:E16"/>
    <mergeCell ref="G16:I16"/>
  </mergeCells>
  <printOptions/>
  <pageMargins left="0.75" right="0.5" top="1" bottom="1" header="0.5" footer="0.5"/>
  <pageSetup fitToHeight="1" fitToWidth="1" horizontalDpi="600" verticalDpi="600" orientation="portrait" scale="78" r:id="rId2"/>
  <headerFooter alignWithMargins="0">
    <oddFooter>&amp;C&amp;"Microsoft Sans Serif,Regular"&amp;11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GridLines="0" view="pageBreakPreview" zoomScale="75" zoomScaleNormal="50" zoomScaleSheetLayoutView="75" workbookViewId="0" topLeftCell="A37">
      <selection activeCell="A37" sqref="A37"/>
    </sheetView>
  </sheetViews>
  <sheetFormatPr defaultColWidth="9.28125" defaultRowHeight="12.75"/>
  <cols>
    <col min="1" max="1" width="34.00390625" style="1" customWidth="1"/>
    <col min="2" max="2" width="13.28125" style="1" customWidth="1"/>
    <col min="3" max="3" width="6.57421875" style="22" bestFit="1" customWidth="1"/>
    <col min="4" max="4" width="6.7109375" style="1" customWidth="1"/>
    <col min="5" max="5" width="15.140625" style="1" bestFit="1" customWidth="1"/>
    <col min="6" max="6" width="4.7109375" style="1" customWidth="1"/>
    <col min="7" max="7" width="14.28125" style="1" customWidth="1"/>
    <col min="8" max="8" width="2.140625" style="1" customWidth="1"/>
    <col min="9" max="16384" width="9.28125" style="1" customWidth="1"/>
  </cols>
  <sheetData>
    <row r="1" ht="15.75">
      <c r="A1" s="120"/>
    </row>
    <row r="2" ht="15.75">
      <c r="A2" s="146"/>
    </row>
    <row r="3" spans="1:8" ht="15.75">
      <c r="A3" s="120"/>
      <c r="G3" s="23"/>
      <c r="H3" s="23"/>
    </row>
    <row r="4" spans="1:8" s="8" customFormat="1" ht="15.75">
      <c r="A4" s="128"/>
      <c r="B4" s="24"/>
      <c r="C4" s="25"/>
      <c r="G4" s="4"/>
      <c r="H4" s="4" t="s">
        <v>222</v>
      </c>
    </row>
    <row r="5" spans="2:8" s="8" customFormat="1" ht="15.75">
      <c r="B5" s="26"/>
      <c r="C5" s="27"/>
      <c r="G5" s="7"/>
      <c r="H5" s="7"/>
    </row>
    <row r="6" s="8" customFormat="1" ht="14.25">
      <c r="C6" s="11"/>
    </row>
    <row r="7" spans="1:3" s="8" customFormat="1" ht="14.25">
      <c r="A7" s="8" t="s">
        <v>18</v>
      </c>
      <c r="C7" s="11"/>
    </row>
    <row r="8" s="8" customFormat="1" ht="14.25">
      <c r="C8" s="11"/>
    </row>
    <row r="9" spans="3:7" s="8" customFormat="1" ht="15" customHeight="1">
      <c r="C9" s="11"/>
      <c r="E9" s="101" t="s">
        <v>139</v>
      </c>
      <c r="F9" s="101"/>
      <c r="G9" s="101" t="s">
        <v>140</v>
      </c>
    </row>
    <row r="10" spans="3:8" s="8" customFormat="1" ht="14.25">
      <c r="C10" s="11" t="s">
        <v>4</v>
      </c>
      <c r="E10" s="104" t="s">
        <v>233</v>
      </c>
      <c r="F10" s="90"/>
      <c r="G10" s="89" t="s">
        <v>158</v>
      </c>
      <c r="H10" s="28"/>
    </row>
    <row r="11" spans="3:8" s="8" customFormat="1" ht="14.25">
      <c r="C11" s="11"/>
      <c r="E11" s="29" t="s">
        <v>5</v>
      </c>
      <c r="F11" s="11"/>
      <c r="G11" s="29" t="s">
        <v>5</v>
      </c>
      <c r="H11" s="29"/>
    </row>
    <row r="12" ht="14.25">
      <c r="E12" s="14"/>
    </row>
    <row r="13" spans="1:8" ht="14.25">
      <c r="A13" s="8" t="s">
        <v>122</v>
      </c>
      <c r="B13" s="8"/>
      <c r="C13" s="11" t="s">
        <v>19</v>
      </c>
      <c r="E13" s="133">
        <v>37355</v>
      </c>
      <c r="F13" s="30"/>
      <c r="G13" s="133">
        <v>35982</v>
      </c>
      <c r="H13" s="2"/>
    </row>
    <row r="14" spans="1:8" ht="14.25">
      <c r="A14" s="8"/>
      <c r="B14" s="8"/>
      <c r="C14" s="11"/>
      <c r="E14" s="133"/>
      <c r="F14" s="30"/>
      <c r="G14" s="133"/>
      <c r="H14" s="2"/>
    </row>
    <row r="15" spans="1:8" ht="14.25">
      <c r="A15" s="8" t="s">
        <v>195</v>
      </c>
      <c r="B15" s="8"/>
      <c r="C15" s="11"/>
      <c r="E15" s="133">
        <v>1233</v>
      </c>
      <c r="F15" s="30"/>
      <c r="G15" s="133">
        <v>2184</v>
      </c>
      <c r="H15" s="2"/>
    </row>
    <row r="16" spans="1:8" ht="14.25">
      <c r="A16" s="8"/>
      <c r="B16" s="8"/>
      <c r="C16" s="11"/>
      <c r="E16" s="133"/>
      <c r="F16" s="30"/>
      <c r="G16" s="133"/>
      <c r="H16" s="2"/>
    </row>
    <row r="17" spans="1:8" ht="14.25">
      <c r="A17" s="8" t="s">
        <v>168</v>
      </c>
      <c r="B17" s="8"/>
      <c r="C17" s="11"/>
      <c r="E17" s="133">
        <v>0</v>
      </c>
      <c r="F17" s="30"/>
      <c r="G17" s="133">
        <v>375</v>
      </c>
      <c r="H17" s="2"/>
    </row>
    <row r="18" spans="1:8" ht="14.25">
      <c r="A18" s="8"/>
      <c r="B18" s="8"/>
      <c r="C18" s="11"/>
      <c r="E18" s="133"/>
      <c r="F18" s="30"/>
      <c r="G18" s="133"/>
      <c r="H18" s="2"/>
    </row>
    <row r="19" spans="1:8" ht="14.25">
      <c r="A19" s="8" t="s">
        <v>136</v>
      </c>
      <c r="B19" s="8"/>
      <c r="C19" s="11"/>
      <c r="E19" s="133">
        <v>6347</v>
      </c>
      <c r="F19" s="30"/>
      <c r="G19" s="133">
        <v>7178</v>
      </c>
      <c r="H19" s="2"/>
    </row>
    <row r="20" spans="1:8" ht="14.25">
      <c r="A20" s="8"/>
      <c r="B20" s="8"/>
      <c r="C20" s="11"/>
      <c r="E20" s="133"/>
      <c r="F20" s="30"/>
      <c r="G20" s="133"/>
      <c r="H20" s="2"/>
    </row>
    <row r="21" spans="1:8" ht="14.25">
      <c r="A21" s="8" t="s">
        <v>20</v>
      </c>
      <c r="B21" s="8"/>
      <c r="C21" s="11"/>
      <c r="E21" s="74">
        <v>98736</v>
      </c>
      <c r="F21" s="30"/>
      <c r="G21" s="74">
        <v>98736</v>
      </c>
      <c r="H21" s="2"/>
    </row>
    <row r="22" spans="1:8" ht="14.25">
      <c r="A22" s="8"/>
      <c r="B22" s="8"/>
      <c r="C22" s="11"/>
      <c r="E22" s="133"/>
      <c r="F22" s="30"/>
      <c r="G22" s="133"/>
      <c r="H22" s="2"/>
    </row>
    <row r="23" spans="1:8" ht="14.25">
      <c r="A23" s="8" t="s">
        <v>35</v>
      </c>
      <c r="B23" s="8"/>
      <c r="C23" s="11"/>
      <c r="E23" s="133">
        <v>313</v>
      </c>
      <c r="F23" s="30"/>
      <c r="G23" s="133">
        <v>468</v>
      </c>
      <c r="H23" s="2"/>
    </row>
    <row r="24" spans="1:8" ht="14.25">
      <c r="A24" s="14"/>
      <c r="B24" s="14"/>
      <c r="C24" s="31"/>
      <c r="D24" s="14"/>
      <c r="E24" s="134"/>
      <c r="F24" s="30"/>
      <c r="G24" s="32"/>
      <c r="H24" s="32"/>
    </row>
    <row r="25" spans="1:8" ht="14.25">
      <c r="A25" s="8" t="s">
        <v>21</v>
      </c>
      <c r="B25" s="8"/>
      <c r="C25" s="11"/>
      <c r="E25" s="133"/>
      <c r="F25" s="30"/>
      <c r="G25" s="30"/>
      <c r="H25" s="30"/>
    </row>
    <row r="26" spans="1:8" ht="14.25">
      <c r="A26" s="33" t="s">
        <v>120</v>
      </c>
      <c r="B26" s="33"/>
      <c r="E26" s="135">
        <v>1314</v>
      </c>
      <c r="F26" s="30"/>
      <c r="G26" s="135">
        <v>2291</v>
      </c>
      <c r="H26" s="32"/>
    </row>
    <row r="27" spans="1:8" ht="14.25">
      <c r="A27" s="33" t="s">
        <v>22</v>
      </c>
      <c r="B27" s="33"/>
      <c r="E27" s="136">
        <v>94634</v>
      </c>
      <c r="F27" s="30"/>
      <c r="G27" s="136">
        <v>85078</v>
      </c>
      <c r="H27" s="32"/>
    </row>
    <row r="28" spans="1:8" ht="14.25">
      <c r="A28" s="33" t="s">
        <v>23</v>
      </c>
      <c r="B28" s="33"/>
      <c r="E28" s="136">
        <v>51</v>
      </c>
      <c r="F28" s="30"/>
      <c r="G28" s="136">
        <v>378</v>
      </c>
      <c r="H28" s="32"/>
    </row>
    <row r="29" spans="1:8" ht="14.25">
      <c r="A29" s="33" t="s">
        <v>159</v>
      </c>
      <c r="B29" s="33"/>
      <c r="E29" s="136">
        <v>18</v>
      </c>
      <c r="F29" s="30"/>
      <c r="G29" s="136">
        <v>18</v>
      </c>
      <c r="H29" s="32"/>
    </row>
    <row r="30" spans="1:8" ht="14.25">
      <c r="A30" s="33" t="s">
        <v>24</v>
      </c>
      <c r="B30" s="33"/>
      <c r="D30" s="11"/>
      <c r="E30" s="137">
        <v>27997</v>
      </c>
      <c r="F30" s="30"/>
      <c r="G30" s="137">
        <v>39102</v>
      </c>
      <c r="H30" s="32"/>
    </row>
    <row r="31" spans="1:8" ht="14.25">
      <c r="A31" s="14"/>
      <c r="B31" s="14"/>
      <c r="C31" s="31"/>
      <c r="D31" s="35"/>
      <c r="E31" s="137">
        <f>SUM(E26:E30)</f>
        <v>124014</v>
      </c>
      <c r="F31" s="30"/>
      <c r="G31" s="71">
        <f>SUM(G26:G30)</f>
        <v>126867</v>
      </c>
      <c r="H31" s="32"/>
    </row>
    <row r="32" spans="1:8" ht="14.25">
      <c r="A32" s="14"/>
      <c r="B32" s="14"/>
      <c r="C32" s="31"/>
      <c r="D32" s="35"/>
      <c r="E32" s="136"/>
      <c r="F32" s="30"/>
      <c r="G32" s="34"/>
      <c r="H32" s="32"/>
    </row>
    <row r="33" spans="1:8" ht="14.25">
      <c r="A33" s="8" t="s">
        <v>25</v>
      </c>
      <c r="B33" s="8"/>
      <c r="C33" s="11"/>
      <c r="D33" s="11"/>
      <c r="E33" s="136"/>
      <c r="F33" s="30"/>
      <c r="G33" s="34"/>
      <c r="H33" s="32"/>
    </row>
    <row r="34" spans="1:8" ht="14.25">
      <c r="A34" s="33" t="s">
        <v>26</v>
      </c>
      <c r="B34" s="33"/>
      <c r="D34" s="11"/>
      <c r="E34" s="136">
        <v>43014</v>
      </c>
      <c r="F34" s="30"/>
      <c r="G34" s="136">
        <v>53480</v>
      </c>
      <c r="H34" s="32"/>
    </row>
    <row r="35" spans="1:8" ht="14.25">
      <c r="A35" s="33" t="s">
        <v>27</v>
      </c>
      <c r="B35" s="33"/>
      <c r="C35" s="11" t="s">
        <v>28</v>
      </c>
      <c r="E35" s="136">
        <v>25791</v>
      </c>
      <c r="F35" s="30"/>
      <c r="G35" s="136">
        <v>4888</v>
      </c>
      <c r="H35" s="32"/>
    </row>
    <row r="36" spans="1:8" ht="14.25">
      <c r="A36" s="33" t="s">
        <v>29</v>
      </c>
      <c r="B36" s="33"/>
      <c r="E36" s="136">
        <v>3091</v>
      </c>
      <c r="F36" s="30"/>
      <c r="G36" s="136">
        <v>4217</v>
      </c>
      <c r="H36" s="32"/>
    </row>
    <row r="37" spans="1:8" ht="14.25">
      <c r="A37" s="14"/>
      <c r="B37" s="14"/>
      <c r="C37" s="31"/>
      <c r="D37" s="14"/>
      <c r="E37" s="138">
        <f>SUM(E34:E36)</f>
        <v>71896</v>
      </c>
      <c r="F37" s="30"/>
      <c r="G37" s="36">
        <f>SUM(G34:G36)</f>
        <v>62585</v>
      </c>
      <c r="H37" s="32"/>
    </row>
    <row r="38" spans="5:8" ht="14.25">
      <c r="E38" s="133"/>
      <c r="F38" s="30"/>
      <c r="G38" s="30"/>
      <c r="H38" s="30"/>
    </row>
    <row r="39" spans="1:11" ht="14.25">
      <c r="A39" s="1" t="s">
        <v>124</v>
      </c>
      <c r="E39" s="139">
        <f>+E31-E37</f>
        <v>52118</v>
      </c>
      <c r="F39" s="30"/>
      <c r="G39" s="37">
        <f>G31-G37</f>
        <v>64282</v>
      </c>
      <c r="H39" s="37"/>
      <c r="K39" s="30"/>
    </row>
    <row r="40" spans="5:8" ht="14.25">
      <c r="E40" s="134"/>
      <c r="F40" s="30"/>
      <c r="G40" s="32"/>
      <c r="H40" s="32"/>
    </row>
    <row r="41" spans="5:8" ht="15" thickBot="1">
      <c r="E41" s="140">
        <f>E39+SUM(E13:E25)</f>
        <v>196102</v>
      </c>
      <c r="F41" s="30"/>
      <c r="G41" s="38">
        <f>G39+SUM(G13:G23)</f>
        <v>209205</v>
      </c>
      <c r="H41" s="72"/>
    </row>
    <row r="42" spans="5:8" ht="15" thickTop="1">
      <c r="E42" s="133"/>
      <c r="F42" s="30"/>
      <c r="G42" s="30"/>
      <c r="H42" s="30"/>
    </row>
    <row r="43" spans="1:8" ht="14.25">
      <c r="A43" s="8" t="s">
        <v>30</v>
      </c>
      <c r="B43" s="8"/>
      <c r="C43" s="11"/>
      <c r="E43" s="133"/>
      <c r="F43" s="30"/>
      <c r="G43" s="30"/>
      <c r="H43" s="30"/>
    </row>
    <row r="44" spans="1:8" ht="14.25">
      <c r="A44" s="8" t="s">
        <v>31</v>
      </c>
      <c r="B44" s="8"/>
      <c r="C44" s="11"/>
      <c r="E44" s="133"/>
      <c r="F44" s="30"/>
      <c r="G44" s="30"/>
      <c r="H44" s="30"/>
    </row>
    <row r="45" spans="1:8" ht="14.25">
      <c r="A45" s="33" t="s">
        <v>32</v>
      </c>
      <c r="B45" s="33"/>
      <c r="E45" s="133">
        <v>66000</v>
      </c>
      <c r="F45" s="30"/>
      <c r="G45" s="133">
        <v>66000</v>
      </c>
      <c r="H45" s="30"/>
    </row>
    <row r="46" spans="1:8" ht="14.25">
      <c r="A46" s="33" t="s">
        <v>33</v>
      </c>
      <c r="B46" s="33"/>
      <c r="E46" s="141">
        <f>Equity!J55-Equity!D55</f>
        <v>92331</v>
      </c>
      <c r="F46" s="32"/>
      <c r="G46" s="141">
        <v>91754</v>
      </c>
      <c r="H46" s="16"/>
    </row>
    <row r="47" spans="1:8" ht="14.25">
      <c r="A47" s="8" t="s">
        <v>125</v>
      </c>
      <c r="E47" s="133">
        <f>SUM(E45:E46)</f>
        <v>158331</v>
      </c>
      <c r="F47" s="30"/>
      <c r="G47" s="76">
        <f>SUM(G45:G46)</f>
        <v>157754</v>
      </c>
      <c r="H47" s="30"/>
    </row>
    <row r="48" spans="5:8" ht="14.25">
      <c r="E48" s="133"/>
      <c r="F48" s="30"/>
      <c r="G48" s="32"/>
      <c r="H48" s="30"/>
    </row>
    <row r="49" spans="1:8" ht="14.25">
      <c r="A49" s="8" t="s">
        <v>130</v>
      </c>
      <c r="E49" s="141">
        <v>5890</v>
      </c>
      <c r="F49" s="30"/>
      <c r="G49" s="141">
        <v>8130</v>
      </c>
      <c r="H49" s="30"/>
    </row>
    <row r="50" spans="5:8" ht="14.25">
      <c r="E50" s="134">
        <f>SUM(E47:E49)</f>
        <v>164221</v>
      </c>
      <c r="F50" s="30"/>
      <c r="G50" s="32">
        <f>SUM(G47:G49)</f>
        <v>165884</v>
      </c>
      <c r="H50" s="30"/>
    </row>
    <row r="51" spans="5:8" ht="14.25">
      <c r="E51" s="133"/>
      <c r="F51" s="30"/>
      <c r="G51" s="30"/>
      <c r="H51" s="30"/>
    </row>
    <row r="52" spans="1:6" ht="14.25">
      <c r="A52" s="8" t="s">
        <v>34</v>
      </c>
      <c r="B52" s="8"/>
      <c r="C52" s="11"/>
      <c r="E52" s="133"/>
      <c r="F52" s="30"/>
    </row>
    <row r="53" spans="1:8" ht="14.25">
      <c r="A53" s="33" t="s">
        <v>27</v>
      </c>
      <c r="B53" s="33"/>
      <c r="C53" s="11" t="s">
        <v>28</v>
      </c>
      <c r="E53" s="133">
        <v>31468</v>
      </c>
      <c r="F53" s="30"/>
      <c r="G53" s="133">
        <v>42916</v>
      </c>
      <c r="H53" s="30"/>
    </row>
    <row r="54" spans="1:8" ht="14.25">
      <c r="A54" s="33" t="s">
        <v>35</v>
      </c>
      <c r="B54" s="33"/>
      <c r="E54" s="134">
        <v>413</v>
      </c>
      <c r="F54" s="30"/>
      <c r="G54" s="134">
        <v>405</v>
      </c>
      <c r="H54" s="32"/>
    </row>
    <row r="55" spans="5:8" ht="15" thickBot="1">
      <c r="E55" s="142">
        <f>SUM(E50:E54)</f>
        <v>196102</v>
      </c>
      <c r="F55" s="32"/>
      <c r="G55" s="39">
        <f>SUM(G50:G54)</f>
        <v>209205</v>
      </c>
      <c r="H55" s="32"/>
    </row>
    <row r="56" spans="5:8" ht="15" thickTop="1">
      <c r="E56" s="134"/>
      <c r="F56" s="32"/>
      <c r="G56" s="32"/>
      <c r="H56" s="32"/>
    </row>
    <row r="57" spans="5:8" ht="14.25">
      <c r="E57" s="143" t="s">
        <v>36</v>
      </c>
      <c r="F57" s="32"/>
      <c r="G57" s="40" t="s">
        <v>151</v>
      </c>
      <c r="H57" s="40"/>
    </row>
    <row r="58" spans="5:8" ht="14.25">
      <c r="E58" s="143"/>
      <c r="F58" s="32"/>
      <c r="G58" s="40"/>
      <c r="H58" s="40"/>
    </row>
    <row r="59" spans="1:9" ht="15" thickBot="1">
      <c r="A59" s="1" t="s">
        <v>37</v>
      </c>
      <c r="E59" s="145">
        <f>(E47-E21-E19)/E45*10</f>
        <v>8.067878787878788</v>
      </c>
      <c r="F59" s="41"/>
      <c r="G59" s="145">
        <f>(G47-G21-G19)/G45*10</f>
        <v>7.854545454545454</v>
      </c>
      <c r="H59" s="73"/>
      <c r="I59" s="80"/>
    </row>
    <row r="60" ht="15" thickTop="1"/>
    <row r="61" ht="14.25">
      <c r="A61" s="1" t="s">
        <v>123</v>
      </c>
    </row>
    <row r="62" ht="14.25">
      <c r="A62" s="1" t="s">
        <v>171</v>
      </c>
    </row>
  </sheetData>
  <printOptions horizontalCentered="1"/>
  <pageMargins left="0.75" right="0.5" top="0.75" bottom="0.75" header="0.5" footer="0.5"/>
  <pageSetup horizontalDpi="600" verticalDpi="600" orientation="portrait" scale="78" r:id="rId2"/>
  <headerFooter alignWithMargins="0">
    <oddFooter>&amp;C&amp;"Microsoft Sans Serif,Regular"&amp;11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showGridLines="0" view="pageBreakPreview" zoomScale="75" zoomScaleNormal="50" zoomScaleSheetLayoutView="75" workbookViewId="0" topLeftCell="A36">
      <selection activeCell="A36" sqref="A36"/>
    </sheetView>
  </sheetViews>
  <sheetFormatPr defaultColWidth="9.140625" defaultRowHeight="12.75"/>
  <cols>
    <col min="1" max="1" width="19.140625" style="2" customWidth="1"/>
    <col min="2" max="2" width="21.8515625" style="2" customWidth="1"/>
    <col min="3" max="3" width="0.9921875" style="2" customWidth="1"/>
    <col min="4" max="4" width="10.00390625" style="2" customWidth="1"/>
    <col min="5" max="5" width="11.57421875" style="2" customWidth="1"/>
    <col min="6" max="6" width="14.28125" style="2" customWidth="1"/>
    <col min="7" max="7" width="10.28125" style="2" customWidth="1"/>
    <col min="8" max="8" width="10.7109375" style="74" customWidth="1"/>
    <col min="9" max="9" width="14.8515625" style="2" customWidth="1"/>
    <col min="10" max="10" width="11.28125" style="2" customWidth="1"/>
    <col min="11" max="11" width="0.85546875" style="2" customWidth="1"/>
    <col min="12" max="16384" width="8.8515625" style="2" customWidth="1"/>
  </cols>
  <sheetData>
    <row r="1" spans="1:2" ht="15.75">
      <c r="A1" s="120"/>
      <c r="B1" s="120"/>
    </row>
    <row r="2" spans="1:10" ht="15.75">
      <c r="A2" s="146"/>
      <c r="B2" s="146"/>
      <c r="J2" s="12"/>
    </row>
    <row r="3" spans="1:10" ht="15.75">
      <c r="A3" s="120"/>
      <c r="B3" s="120"/>
      <c r="J3" s="12"/>
    </row>
    <row r="4" spans="2:10" ht="15.75">
      <c r="B4" s="42"/>
      <c r="C4" s="42"/>
      <c r="J4" s="4" t="s">
        <v>222</v>
      </c>
    </row>
    <row r="5" spans="1:3" ht="15.75">
      <c r="A5" s="42"/>
      <c r="B5" s="42"/>
      <c r="C5" s="42"/>
    </row>
    <row r="6" spans="1:3" ht="15.75">
      <c r="A6" s="42"/>
      <c r="B6" s="42"/>
      <c r="C6" s="42"/>
    </row>
    <row r="7" spans="1:3" ht="15.75">
      <c r="A7" s="43" t="s">
        <v>254</v>
      </c>
      <c r="B7" s="42"/>
      <c r="C7" s="42"/>
    </row>
    <row r="11" spans="1:11" ht="14.25">
      <c r="A11" s="18"/>
      <c r="B11" s="18"/>
      <c r="C11" s="18"/>
      <c r="D11" s="21"/>
      <c r="E11" s="181" t="s">
        <v>196</v>
      </c>
      <c r="F11" s="181"/>
      <c r="G11" s="181"/>
      <c r="H11" s="181"/>
      <c r="I11" s="44" t="s">
        <v>38</v>
      </c>
      <c r="J11" s="18"/>
      <c r="K11" s="18"/>
    </row>
    <row r="12" spans="1:11" ht="14.25">
      <c r="A12" s="18"/>
      <c r="B12" s="18"/>
      <c r="C12" s="18"/>
      <c r="D12" s="44" t="s">
        <v>39</v>
      </c>
      <c r="E12" s="44" t="s">
        <v>39</v>
      </c>
      <c r="F12" s="44" t="s">
        <v>40</v>
      </c>
      <c r="G12" s="107" t="s">
        <v>177</v>
      </c>
      <c r="H12" s="44" t="s">
        <v>172</v>
      </c>
      <c r="I12" s="44" t="s">
        <v>41</v>
      </c>
      <c r="J12" s="45"/>
      <c r="K12" s="18"/>
    </row>
    <row r="13" spans="1:11" ht="14.25">
      <c r="A13" s="46" t="s">
        <v>42</v>
      </c>
      <c r="B13" s="46"/>
      <c r="C13" s="46"/>
      <c r="D13" s="44" t="s">
        <v>43</v>
      </c>
      <c r="E13" s="44" t="s">
        <v>44</v>
      </c>
      <c r="F13" s="44" t="s">
        <v>45</v>
      </c>
      <c r="G13" s="107" t="s">
        <v>45</v>
      </c>
      <c r="H13" s="44" t="s">
        <v>45</v>
      </c>
      <c r="I13" s="44" t="s">
        <v>46</v>
      </c>
      <c r="J13" s="44" t="s">
        <v>47</v>
      </c>
      <c r="K13" s="18"/>
    </row>
    <row r="14" spans="1:11" ht="14.25">
      <c r="A14" s="18"/>
      <c r="B14" s="18"/>
      <c r="C14" s="18"/>
      <c r="D14" s="44" t="s">
        <v>5</v>
      </c>
      <c r="E14" s="44" t="s">
        <v>5</v>
      </c>
      <c r="F14" s="44" t="s">
        <v>5</v>
      </c>
      <c r="G14" s="107" t="s">
        <v>5</v>
      </c>
      <c r="H14" s="44" t="s">
        <v>5</v>
      </c>
      <c r="I14" s="44" t="s">
        <v>5</v>
      </c>
      <c r="J14" s="44" t="s">
        <v>5</v>
      </c>
      <c r="K14" s="18"/>
    </row>
    <row r="15" spans="1:11" ht="14.25">
      <c r="A15" s="18"/>
      <c r="B15" s="18"/>
      <c r="C15" s="18"/>
      <c r="D15" s="18"/>
      <c r="E15" s="18"/>
      <c r="F15" s="18"/>
      <c r="G15" s="108"/>
      <c r="H15" s="18"/>
      <c r="I15" s="18"/>
      <c r="J15" s="18"/>
      <c r="K15" s="18"/>
    </row>
    <row r="16" spans="1:11" ht="14.25">
      <c r="A16" s="18" t="s">
        <v>173</v>
      </c>
      <c r="B16" s="18"/>
      <c r="C16" s="18"/>
      <c r="D16" s="18">
        <v>28000</v>
      </c>
      <c r="E16" s="18">
        <v>18701</v>
      </c>
      <c r="F16" s="18">
        <v>48</v>
      </c>
      <c r="G16" s="108">
        <v>0</v>
      </c>
      <c r="H16" s="18">
        <v>0</v>
      </c>
      <c r="I16" s="18">
        <v>14223</v>
      </c>
      <c r="J16" s="18">
        <v>60972</v>
      </c>
      <c r="K16" s="18"/>
    </row>
    <row r="17" spans="7:11" ht="14.25">
      <c r="G17" s="74"/>
      <c r="H17" s="2"/>
      <c r="K17" s="18"/>
    </row>
    <row r="18" spans="1:10" s="74" customFormat="1" ht="14.25">
      <c r="A18" s="74" t="s">
        <v>48</v>
      </c>
      <c r="D18" s="74">
        <v>16000</v>
      </c>
      <c r="E18" s="74">
        <v>229000</v>
      </c>
      <c r="F18" s="74">
        <v>0</v>
      </c>
      <c r="G18" s="74">
        <v>0</v>
      </c>
      <c r="H18" s="74">
        <v>0</v>
      </c>
      <c r="I18" s="74">
        <v>0</v>
      </c>
      <c r="J18" s="108">
        <f>SUM(D18:I18)</f>
        <v>245000</v>
      </c>
    </row>
    <row r="19" s="74" customFormat="1" ht="14.25">
      <c r="K19" s="108"/>
    </row>
    <row r="20" spans="1:10" s="74" customFormat="1" ht="14.25">
      <c r="A20" s="74" t="s">
        <v>210</v>
      </c>
      <c r="D20" s="74">
        <v>0</v>
      </c>
      <c r="E20" s="74">
        <v>0</v>
      </c>
      <c r="F20" s="74">
        <v>0</v>
      </c>
      <c r="G20" s="74">
        <v>560</v>
      </c>
      <c r="H20" s="74">
        <v>0</v>
      </c>
      <c r="I20" s="108">
        <v>0</v>
      </c>
      <c r="J20" s="108">
        <f>SUM(D20:I20)</f>
        <v>560</v>
      </c>
    </row>
    <row r="21" spans="9:10" s="74" customFormat="1" ht="14.25">
      <c r="I21" s="108"/>
      <c r="J21" s="108"/>
    </row>
    <row r="22" spans="1:10" s="74" customFormat="1" ht="14.25">
      <c r="A22" s="74" t="s">
        <v>249</v>
      </c>
      <c r="D22" s="74">
        <v>22000</v>
      </c>
      <c r="E22" s="74">
        <v>-22000</v>
      </c>
      <c r="F22" s="74">
        <v>0</v>
      </c>
      <c r="G22" s="74">
        <v>0</v>
      </c>
      <c r="H22" s="74">
        <v>0</v>
      </c>
      <c r="I22" s="108">
        <v>0</v>
      </c>
      <c r="J22" s="108">
        <f>SUM(D22:I22)</f>
        <v>0</v>
      </c>
    </row>
    <row r="23" s="74" customFormat="1" ht="14.25"/>
    <row r="24" spans="1:10" s="74" customFormat="1" ht="14.25">
      <c r="A24" s="74" t="s">
        <v>211</v>
      </c>
      <c r="D24" s="74">
        <v>0</v>
      </c>
      <c r="E24" s="74">
        <v>-162162</v>
      </c>
      <c r="F24" s="74">
        <v>0</v>
      </c>
      <c r="G24" s="74">
        <v>0</v>
      </c>
      <c r="H24" s="74">
        <v>162162</v>
      </c>
      <c r="I24" s="74">
        <v>0</v>
      </c>
      <c r="J24" s="108">
        <f>SUM(D24:I24)</f>
        <v>0</v>
      </c>
    </row>
    <row r="25" s="74" customFormat="1" ht="14.25"/>
    <row r="26" spans="1:10" s="74" customFormat="1" ht="14.25">
      <c r="A26" s="74" t="s">
        <v>133</v>
      </c>
      <c r="D26" s="111">
        <v>0</v>
      </c>
      <c r="E26" s="109">
        <v>-1762</v>
      </c>
      <c r="F26" s="109">
        <v>0</v>
      </c>
      <c r="G26" s="109">
        <v>0</v>
      </c>
      <c r="H26" s="109">
        <v>0</v>
      </c>
      <c r="I26" s="109">
        <v>0</v>
      </c>
      <c r="J26" s="112">
        <f>SUM(D26:I26)</f>
        <v>-1762</v>
      </c>
    </row>
    <row r="27" spans="4:10" s="74" customFormat="1" ht="14.25">
      <c r="D27" s="113"/>
      <c r="E27" s="108"/>
      <c r="F27" s="108"/>
      <c r="G27" s="108"/>
      <c r="H27" s="108"/>
      <c r="I27" s="108"/>
      <c r="J27" s="114"/>
    </row>
    <row r="28" spans="1:10" s="74" customFormat="1" ht="14.25">
      <c r="A28" s="74" t="s">
        <v>209</v>
      </c>
      <c r="D28" s="113">
        <v>0</v>
      </c>
      <c r="E28" s="108">
        <v>0</v>
      </c>
      <c r="F28" s="108">
        <v>0</v>
      </c>
      <c r="G28" s="108">
        <v>0</v>
      </c>
      <c r="H28" s="108">
        <v>-162162</v>
      </c>
      <c r="I28" s="108">
        <v>0</v>
      </c>
      <c r="J28" s="114">
        <f>SUM(D28:I28)</f>
        <v>-162162</v>
      </c>
    </row>
    <row r="29" spans="4:10" s="74" customFormat="1" ht="14.25">
      <c r="D29" s="113"/>
      <c r="E29" s="108"/>
      <c r="F29" s="108"/>
      <c r="G29" s="108"/>
      <c r="H29" s="108"/>
      <c r="I29" s="108"/>
      <c r="J29" s="114"/>
    </row>
    <row r="30" spans="1:10" s="74" customFormat="1" ht="14.25">
      <c r="A30" s="74" t="s">
        <v>49</v>
      </c>
      <c r="D30" s="113">
        <v>0</v>
      </c>
      <c r="E30" s="108">
        <v>0</v>
      </c>
      <c r="F30" s="108">
        <v>9</v>
      </c>
      <c r="G30" s="108">
        <v>0</v>
      </c>
      <c r="H30" s="108">
        <v>0</v>
      </c>
      <c r="I30" s="108">
        <v>0</v>
      </c>
      <c r="J30" s="114">
        <f>SUM(D30:I30)</f>
        <v>9</v>
      </c>
    </row>
    <row r="31" spans="1:10" s="74" customFormat="1" ht="14.25">
      <c r="A31" s="115" t="s">
        <v>50</v>
      </c>
      <c r="B31" s="115"/>
      <c r="D31" s="116"/>
      <c r="E31" s="110"/>
      <c r="F31" s="110"/>
      <c r="G31" s="110"/>
      <c r="H31" s="110"/>
      <c r="I31" s="110"/>
      <c r="J31" s="117"/>
    </row>
    <row r="32" spans="7:11" ht="14.25">
      <c r="G32" s="74"/>
      <c r="H32" s="2"/>
      <c r="K32" s="18"/>
    </row>
    <row r="33" spans="1:11" ht="14.25">
      <c r="A33" s="2" t="s">
        <v>255</v>
      </c>
      <c r="G33" s="74"/>
      <c r="H33" s="2"/>
      <c r="K33" s="18"/>
    </row>
    <row r="34" spans="1:11" ht="14.25">
      <c r="A34" s="47" t="s">
        <v>256</v>
      </c>
      <c r="B34" s="47"/>
      <c r="D34" s="2">
        <f aca="true" t="shared" si="0" ref="D34:I34">SUM(D26:D31)</f>
        <v>0</v>
      </c>
      <c r="E34" s="2">
        <f t="shared" si="0"/>
        <v>-1762</v>
      </c>
      <c r="F34" s="2">
        <f t="shared" si="0"/>
        <v>9</v>
      </c>
      <c r="G34" s="2">
        <f t="shared" si="0"/>
        <v>0</v>
      </c>
      <c r="H34" s="2">
        <f>SUM(H26:H31)</f>
        <v>-162162</v>
      </c>
      <c r="I34" s="2">
        <f t="shared" si="0"/>
        <v>0</v>
      </c>
      <c r="J34" s="18">
        <f>SUM(D34:I34)</f>
        <v>-163915</v>
      </c>
      <c r="K34" s="18"/>
    </row>
    <row r="35" spans="7:11" ht="14.25">
      <c r="G35" s="74"/>
      <c r="H35" s="2"/>
      <c r="K35" s="18"/>
    </row>
    <row r="36" spans="1:10" s="74" customFormat="1" ht="14.25">
      <c r="A36" s="74" t="s">
        <v>17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f>PL!I36</f>
        <v>14849</v>
      </c>
      <c r="J36" s="108">
        <f>SUM(D36:I36)</f>
        <v>14849</v>
      </c>
    </row>
    <row r="37" s="74" customFormat="1" ht="14.25">
      <c r="J37" s="108"/>
    </row>
    <row r="38" spans="1:10" s="74" customFormat="1" ht="14.25">
      <c r="A38" s="74" t="s">
        <v>103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-5040</v>
      </c>
      <c r="J38" s="108">
        <f>SUM(D38:I38)</f>
        <v>-5040</v>
      </c>
    </row>
    <row r="39" s="74" customFormat="1" ht="14.25">
      <c r="K39" s="108"/>
    </row>
    <row r="40" spans="1:11" ht="15" thickBot="1">
      <c r="A40" s="74" t="s">
        <v>236</v>
      </c>
      <c r="B40" s="74"/>
      <c r="C40" s="102"/>
      <c r="D40" s="103">
        <f aca="true" t="shared" si="1" ref="D40:J40">SUM(D34:D39)+SUM(D16:D24)</f>
        <v>66000</v>
      </c>
      <c r="E40" s="103">
        <f t="shared" si="1"/>
        <v>61777</v>
      </c>
      <c r="F40" s="103">
        <f t="shared" si="1"/>
        <v>57</v>
      </c>
      <c r="G40" s="103">
        <f t="shared" si="1"/>
        <v>560</v>
      </c>
      <c r="H40" s="103">
        <f t="shared" si="1"/>
        <v>0</v>
      </c>
      <c r="I40" s="103">
        <f t="shared" si="1"/>
        <v>24032</v>
      </c>
      <c r="J40" s="103">
        <f t="shared" si="1"/>
        <v>152426</v>
      </c>
      <c r="K40" s="18"/>
    </row>
    <row r="41" spans="1:11" ht="15" thickTop="1">
      <c r="A41" s="74"/>
      <c r="B41" s="74"/>
      <c r="C41" s="102"/>
      <c r="D41" s="108"/>
      <c r="E41" s="108"/>
      <c r="F41" s="108"/>
      <c r="G41" s="108"/>
      <c r="H41" s="108"/>
      <c r="I41" s="108"/>
      <c r="J41" s="108"/>
      <c r="K41" s="18"/>
    </row>
    <row r="42" spans="1:11" ht="14.25">
      <c r="A42" s="74"/>
      <c r="B42" s="74"/>
      <c r="C42" s="102"/>
      <c r="D42" s="108"/>
      <c r="E42" s="108"/>
      <c r="F42" s="108"/>
      <c r="G42" s="108"/>
      <c r="H42" s="108"/>
      <c r="I42" s="108"/>
      <c r="J42" s="108"/>
      <c r="K42" s="18"/>
    </row>
    <row r="43" spans="1:11" ht="14.25">
      <c r="A43" s="18" t="s">
        <v>178</v>
      </c>
      <c r="B43" s="18"/>
      <c r="C43" s="18"/>
      <c r="D43" s="18">
        <f>66000</f>
        <v>66000</v>
      </c>
      <c r="E43" s="18">
        <v>61777</v>
      </c>
      <c r="F43" s="18">
        <v>79</v>
      </c>
      <c r="G43" s="18">
        <v>560</v>
      </c>
      <c r="H43" s="18">
        <v>0</v>
      </c>
      <c r="I43" s="18">
        <v>29338</v>
      </c>
      <c r="J43" s="108">
        <f>SUM(D43:I43)</f>
        <v>157754</v>
      </c>
      <c r="K43" s="18"/>
    </row>
    <row r="44" spans="4:10" s="74" customFormat="1" ht="14.25">
      <c r="D44" s="110"/>
      <c r="E44" s="110"/>
      <c r="F44" s="110"/>
      <c r="G44" s="110"/>
      <c r="H44" s="110"/>
      <c r="I44" s="110"/>
      <c r="J44" s="110"/>
    </row>
    <row r="45" spans="1:10" s="74" customFormat="1" ht="14.25">
      <c r="A45" s="74" t="s">
        <v>49</v>
      </c>
      <c r="D45" s="113">
        <v>0</v>
      </c>
      <c r="E45" s="108">
        <v>0</v>
      </c>
      <c r="F45" s="108">
        <v>-159</v>
      </c>
      <c r="G45" s="108">
        <v>0</v>
      </c>
      <c r="H45" s="108">
        <v>0</v>
      </c>
      <c r="I45" s="108">
        <v>0</v>
      </c>
      <c r="J45" s="114">
        <f>SUM(D45:I45)</f>
        <v>-159</v>
      </c>
    </row>
    <row r="46" spans="1:10" s="74" customFormat="1" ht="14.25">
      <c r="A46" s="115" t="s">
        <v>50</v>
      </c>
      <c r="B46" s="115"/>
      <c r="D46" s="116"/>
      <c r="E46" s="110"/>
      <c r="F46" s="110"/>
      <c r="G46" s="110"/>
      <c r="H46" s="110"/>
      <c r="I46" s="110"/>
      <c r="J46" s="117"/>
    </row>
    <row r="47" s="74" customFormat="1" ht="14.25"/>
    <row r="48" s="74" customFormat="1" ht="14.25">
      <c r="A48" s="74" t="s">
        <v>180</v>
      </c>
    </row>
    <row r="49" spans="1:10" s="74" customFormat="1" ht="14.25">
      <c r="A49" s="115" t="s">
        <v>179</v>
      </c>
      <c r="B49" s="115"/>
      <c r="D49" s="74">
        <f>SUM(D45:D46)</f>
        <v>0</v>
      </c>
      <c r="E49" s="74">
        <f>SUM(E45:E46)</f>
        <v>0</v>
      </c>
      <c r="F49" s="74">
        <f>SUM(F45:F46)</f>
        <v>-159</v>
      </c>
      <c r="G49" s="74">
        <f>SUM(G45:G46)</f>
        <v>0</v>
      </c>
      <c r="H49" s="74">
        <v>0</v>
      </c>
      <c r="I49" s="74">
        <f>SUM(I45:I46)</f>
        <v>0</v>
      </c>
      <c r="J49" s="108">
        <f>SUM(D49:I49)</f>
        <v>-159</v>
      </c>
    </row>
    <row r="50" s="74" customFormat="1" ht="14.25"/>
    <row r="51" spans="1:10" s="74" customFormat="1" ht="14.25">
      <c r="A51" s="74" t="s">
        <v>17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f>PL!G36</f>
        <v>7864</v>
      </c>
      <c r="J51" s="108">
        <f>SUM(D51:I51)</f>
        <v>7864</v>
      </c>
    </row>
    <row r="52" spans="7:10" ht="14.25">
      <c r="G52" s="74"/>
      <c r="H52" s="2"/>
      <c r="J52" s="108"/>
    </row>
    <row r="53" spans="1:10" ht="14.25">
      <c r="A53" s="2" t="s">
        <v>103</v>
      </c>
      <c r="D53" s="2">
        <v>0</v>
      </c>
      <c r="E53" s="2">
        <v>0</v>
      </c>
      <c r="F53" s="2">
        <v>0</v>
      </c>
      <c r="G53" s="74">
        <v>0</v>
      </c>
      <c r="H53" s="2">
        <v>0</v>
      </c>
      <c r="I53" s="2">
        <v>-7128</v>
      </c>
      <c r="J53" s="108">
        <f>SUM(D53:I53)</f>
        <v>-7128</v>
      </c>
    </row>
    <row r="54" spans="7:8" ht="14.25">
      <c r="G54" s="74"/>
      <c r="H54" s="2"/>
    </row>
    <row r="55" spans="1:10" ht="15" thickBot="1">
      <c r="A55" s="74" t="s">
        <v>237</v>
      </c>
      <c r="B55" s="74"/>
      <c r="C55" s="102"/>
      <c r="D55" s="103">
        <f aca="true" t="shared" si="2" ref="D55:J55">SUM(D49:D53)+SUM(D43:D43)</f>
        <v>66000</v>
      </c>
      <c r="E55" s="103">
        <f t="shared" si="2"/>
        <v>61777</v>
      </c>
      <c r="F55" s="103">
        <f t="shared" si="2"/>
        <v>-80</v>
      </c>
      <c r="G55" s="103">
        <f t="shared" si="2"/>
        <v>560</v>
      </c>
      <c r="H55" s="103">
        <f t="shared" si="2"/>
        <v>0</v>
      </c>
      <c r="I55" s="103">
        <f t="shared" si="2"/>
        <v>30074</v>
      </c>
      <c r="J55" s="103">
        <f t="shared" si="2"/>
        <v>158331</v>
      </c>
    </row>
    <row r="56" spans="4:10" ht="15" thickTop="1">
      <c r="D56" s="18"/>
      <c r="E56" s="18"/>
      <c r="F56" s="18"/>
      <c r="G56" s="108"/>
      <c r="H56" s="18"/>
      <c r="I56" s="18"/>
      <c r="J56" s="18"/>
    </row>
    <row r="57" spans="4:10" ht="14.25">
      <c r="D57" s="18"/>
      <c r="E57" s="18"/>
      <c r="F57" s="18"/>
      <c r="G57" s="108"/>
      <c r="H57" s="18"/>
      <c r="I57" s="18"/>
      <c r="J57" s="18"/>
    </row>
    <row r="58" spans="4:10" ht="14.25">
      <c r="D58" s="18"/>
      <c r="E58" s="18"/>
      <c r="F58" s="18"/>
      <c r="G58" s="108"/>
      <c r="H58" s="18"/>
      <c r="I58" s="18"/>
      <c r="J58" s="18"/>
    </row>
    <row r="59" spans="4:10" ht="14.25">
      <c r="D59" s="18"/>
      <c r="E59" s="18"/>
      <c r="F59" s="18"/>
      <c r="G59" s="108"/>
      <c r="H59" s="18"/>
      <c r="I59" s="18"/>
      <c r="J59" s="18"/>
    </row>
    <row r="60" spans="4:10" ht="14.25">
      <c r="D60" s="18"/>
      <c r="E60" s="18"/>
      <c r="F60" s="18"/>
      <c r="G60" s="108"/>
      <c r="H60" s="18"/>
      <c r="I60" s="18"/>
      <c r="J60" s="18"/>
    </row>
    <row r="61" spans="4:10" ht="14.25">
      <c r="D61" s="18"/>
      <c r="E61" s="18"/>
      <c r="F61" s="18"/>
      <c r="G61" s="108"/>
      <c r="H61" s="18"/>
      <c r="I61" s="18"/>
      <c r="J61" s="18"/>
    </row>
    <row r="62" spans="1:8" ht="14.25">
      <c r="A62" s="2" t="s">
        <v>149</v>
      </c>
      <c r="B62" s="48"/>
      <c r="C62" s="48"/>
      <c r="G62" s="74"/>
      <c r="H62" s="2"/>
    </row>
    <row r="63" spans="1:8" ht="14.25">
      <c r="A63" s="2" t="s">
        <v>174</v>
      </c>
      <c r="B63" s="48"/>
      <c r="C63" s="48"/>
      <c r="G63" s="74"/>
      <c r="H63" s="2"/>
    </row>
  </sheetData>
  <mergeCells count="1">
    <mergeCell ref="E11:H11"/>
  </mergeCells>
  <printOptions/>
  <pageMargins left="0.75" right="0.5" top="1" bottom="1" header="0.5" footer="0.5"/>
  <pageSetup horizontalDpi="600" verticalDpi="600" orientation="portrait" scale="73" r:id="rId2"/>
  <headerFooter alignWithMargins="0">
    <oddFooter>&amp;C&amp;"Microsoft Sans Serif,Regular"&amp;11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view="pageBreakPreview" zoomScale="75" zoomScaleNormal="50" zoomScaleSheetLayoutView="75" workbookViewId="0" topLeftCell="A36">
      <selection activeCell="A36" sqref="A36"/>
    </sheetView>
  </sheetViews>
  <sheetFormatPr defaultColWidth="9.140625" defaultRowHeight="12.75"/>
  <cols>
    <col min="1" max="1" width="3.7109375" style="1" customWidth="1"/>
    <col min="2" max="2" width="14.7109375" style="1" customWidth="1"/>
    <col min="3" max="3" width="45.00390625" style="1" customWidth="1"/>
    <col min="4" max="4" width="7.57421875" style="1" bestFit="1" customWidth="1"/>
    <col min="5" max="5" width="4.421875" style="1" customWidth="1"/>
    <col min="6" max="6" width="14.421875" style="50" customWidth="1"/>
    <col min="7" max="7" width="10.28125" style="50" customWidth="1"/>
    <col min="8" max="8" width="15.421875" style="50" customWidth="1"/>
    <col min="9" max="9" width="8.7109375" style="1" bestFit="1" customWidth="1"/>
    <col min="10" max="16384" width="9.28125" style="1" customWidth="1"/>
  </cols>
  <sheetData>
    <row r="1" spans="1:8" ht="15.75">
      <c r="A1" s="120"/>
      <c r="B1" s="120"/>
      <c r="C1" s="84"/>
      <c r="F1" s="1"/>
      <c r="G1" s="1"/>
      <c r="H1" s="1"/>
    </row>
    <row r="2" spans="1:8" ht="15.75">
      <c r="A2" s="146"/>
      <c r="B2" s="147"/>
      <c r="C2" s="84"/>
      <c r="F2" s="1"/>
      <c r="G2" s="1"/>
      <c r="H2" s="1"/>
    </row>
    <row r="3" spans="1:7" ht="15.75">
      <c r="A3" s="120"/>
      <c r="B3" s="120"/>
      <c r="C3" s="84"/>
      <c r="F3" s="23"/>
      <c r="G3" s="23"/>
    </row>
    <row r="4" spans="1:8" ht="15.75">
      <c r="A4" s="26"/>
      <c r="E4" s="8"/>
      <c r="G4" s="4"/>
      <c r="H4" s="4" t="s">
        <v>222</v>
      </c>
    </row>
    <row r="5" spans="1:8" ht="15.75">
      <c r="A5" s="26"/>
      <c r="E5" s="8"/>
      <c r="F5" s="4"/>
      <c r="G5" s="4"/>
      <c r="H5" s="4"/>
    </row>
    <row r="6" spans="1:8" ht="15.75">
      <c r="A6" s="26"/>
      <c r="E6" s="8"/>
      <c r="F6" s="4"/>
      <c r="G6" s="4"/>
      <c r="H6" s="4"/>
    </row>
    <row r="7" ht="14.25">
      <c r="A7" s="49" t="s">
        <v>250</v>
      </c>
    </row>
    <row r="8" ht="15" customHeight="1">
      <c r="A8" s="24"/>
    </row>
    <row r="9" ht="15" customHeight="1">
      <c r="A9" s="24"/>
    </row>
    <row r="10" spans="1:8" s="122" customFormat="1" ht="15" customHeight="1">
      <c r="A10" s="121"/>
      <c r="F10" s="12" t="s">
        <v>238</v>
      </c>
      <c r="G10" s="50"/>
      <c r="H10" s="12" t="str">
        <f>F10</f>
        <v>Three quarters ended</v>
      </c>
    </row>
    <row r="11" spans="1:8" ht="14.25">
      <c r="A11" s="8"/>
      <c r="F11" s="10" t="s">
        <v>233</v>
      </c>
      <c r="G11" s="10"/>
      <c r="H11" s="10" t="s">
        <v>235</v>
      </c>
    </row>
    <row r="12" spans="6:8" ht="14.25">
      <c r="F12" s="12" t="s">
        <v>5</v>
      </c>
      <c r="G12" s="12"/>
      <c r="H12" s="12" t="s">
        <v>5</v>
      </c>
    </row>
    <row r="13" spans="6:8" ht="14.25">
      <c r="F13" s="53"/>
      <c r="G13" s="53"/>
      <c r="H13" s="53"/>
    </row>
    <row r="14" spans="1:8" ht="14.25">
      <c r="A14" s="1" t="s">
        <v>272</v>
      </c>
      <c r="F14" s="150">
        <v>503</v>
      </c>
      <c r="G14" s="53"/>
      <c r="H14" s="53">
        <v>22613</v>
      </c>
    </row>
    <row r="15" spans="6:8" ht="14.25">
      <c r="F15" s="150"/>
      <c r="G15" s="53"/>
      <c r="H15" s="53"/>
    </row>
    <row r="16" spans="1:8" ht="14.25">
      <c r="A16" s="1" t="s">
        <v>51</v>
      </c>
      <c r="F16" s="150">
        <v>-10708</v>
      </c>
      <c r="G16" s="53"/>
      <c r="H16" s="53">
        <v>-64521</v>
      </c>
    </row>
    <row r="17" ht="14.25">
      <c r="F17" s="105"/>
    </row>
    <row r="18" spans="1:8" ht="14.25">
      <c r="A18" s="1" t="s">
        <v>206</v>
      </c>
      <c r="F18" s="151">
        <v>-2716</v>
      </c>
      <c r="G18" s="53"/>
      <c r="H18" s="52">
        <v>70477</v>
      </c>
    </row>
    <row r="19" ht="14.25">
      <c r="F19" s="105"/>
    </row>
    <row r="20" spans="1:8" ht="14.25">
      <c r="A20" s="49" t="s">
        <v>207</v>
      </c>
      <c r="B20" s="49"/>
      <c r="C20" s="49"/>
      <c r="D20" s="49"/>
      <c r="E20" s="49"/>
      <c r="F20" s="105">
        <f>+F14+F16+F18</f>
        <v>-12921</v>
      </c>
      <c r="H20" s="105">
        <f>+H14+H16+H18</f>
        <v>28569</v>
      </c>
    </row>
    <row r="21" spans="1:6" ht="14.25">
      <c r="A21" s="49"/>
      <c r="B21" s="49"/>
      <c r="C21" s="49"/>
      <c r="D21" s="49"/>
      <c r="E21" s="49"/>
      <c r="F21" s="105"/>
    </row>
    <row r="22" spans="1:8" ht="14.25">
      <c r="A22" s="49" t="s">
        <v>142</v>
      </c>
      <c r="B22" s="49"/>
      <c r="C22" s="49"/>
      <c r="D22" s="49"/>
      <c r="E22" s="49"/>
      <c r="F22" s="105">
        <v>-150</v>
      </c>
      <c r="G22" s="105"/>
      <c r="H22" s="105">
        <v>12</v>
      </c>
    </row>
    <row r="23" spans="1:6" ht="14.25">
      <c r="A23" s="49"/>
      <c r="B23" s="49"/>
      <c r="C23" s="49"/>
      <c r="D23" s="49"/>
      <c r="E23" s="49"/>
      <c r="F23" s="105"/>
    </row>
    <row r="24" spans="1:8" ht="14.25">
      <c r="A24" s="49" t="s">
        <v>143</v>
      </c>
      <c r="B24" s="49"/>
      <c r="C24" s="49"/>
      <c r="D24" s="49"/>
      <c r="E24" s="49"/>
      <c r="F24" s="105">
        <v>35709</v>
      </c>
      <c r="G24" s="105"/>
      <c r="H24" s="105">
        <v>18199</v>
      </c>
    </row>
    <row r="25" spans="1:6" ht="14.25">
      <c r="A25" s="49"/>
      <c r="B25" s="49"/>
      <c r="C25" s="49"/>
      <c r="D25" s="49"/>
      <c r="E25" s="49"/>
      <c r="F25" s="105"/>
    </row>
    <row r="26" spans="1:8" ht="15" thickBot="1">
      <c r="A26" s="49" t="s">
        <v>144</v>
      </c>
      <c r="B26" s="49"/>
      <c r="C26" s="49"/>
      <c r="D26" s="49"/>
      <c r="E26" s="49"/>
      <c r="F26" s="153">
        <f>SUM(F20:F24)</f>
        <v>22638</v>
      </c>
      <c r="G26" s="53"/>
      <c r="H26" s="153">
        <f>SUM(H20:H24)</f>
        <v>46780</v>
      </c>
    </row>
    <row r="27" spans="1:8" ht="15" thickTop="1">
      <c r="A27" s="49"/>
      <c r="B27" s="49"/>
      <c r="C27" s="49"/>
      <c r="D27" s="49"/>
      <c r="E27" s="49"/>
      <c r="F27" s="150"/>
      <c r="G27" s="53"/>
      <c r="H27" s="53"/>
    </row>
    <row r="28" spans="1:8" ht="14.25">
      <c r="A28" s="49"/>
      <c r="B28" s="49"/>
      <c r="C28" s="49"/>
      <c r="D28" s="49"/>
      <c r="E28" s="49"/>
      <c r="F28" s="152"/>
      <c r="G28" s="54"/>
      <c r="H28" s="54"/>
    </row>
    <row r="29" spans="1:8" ht="14.25">
      <c r="A29" s="49" t="s">
        <v>145</v>
      </c>
      <c r="B29" s="49"/>
      <c r="C29" s="49"/>
      <c r="D29" s="49"/>
      <c r="E29" s="49"/>
      <c r="F29" s="152"/>
      <c r="G29" s="54"/>
      <c r="H29" s="54"/>
    </row>
    <row r="30" spans="1:8" ht="14.25">
      <c r="A30" s="49"/>
      <c r="C30" s="49"/>
      <c r="D30" s="49"/>
      <c r="E30" s="49"/>
      <c r="F30" s="150"/>
      <c r="G30" s="53"/>
      <c r="H30" s="53"/>
    </row>
    <row r="31" spans="2:8" ht="14.25">
      <c r="B31" s="51" t="s">
        <v>24</v>
      </c>
      <c r="C31" s="49"/>
      <c r="D31" s="49"/>
      <c r="E31" s="49"/>
      <c r="F31" s="150">
        <f>'BS'!E30</f>
        <v>27997</v>
      </c>
      <c r="G31" s="53"/>
      <c r="H31" s="150">
        <v>48993</v>
      </c>
    </row>
    <row r="32" spans="2:8" ht="14.25">
      <c r="B32" s="51" t="s">
        <v>115</v>
      </c>
      <c r="C32" s="49"/>
      <c r="D32" s="49"/>
      <c r="E32" s="49"/>
      <c r="F32" s="151">
        <v>-3393</v>
      </c>
      <c r="G32" s="53"/>
      <c r="H32" s="151">
        <v>-2213</v>
      </c>
    </row>
    <row r="33" spans="2:8" ht="14.25">
      <c r="B33" s="51"/>
      <c r="C33" s="49"/>
      <c r="D33" s="49"/>
      <c r="E33" s="49"/>
      <c r="F33" s="150">
        <f>SUM(F31:F32)</f>
        <v>24604</v>
      </c>
      <c r="G33" s="53"/>
      <c r="H33" s="150">
        <f>SUM(H31:H32)</f>
        <v>46780</v>
      </c>
    </row>
    <row r="34" spans="2:8" ht="14.25">
      <c r="B34" s="51" t="s">
        <v>208</v>
      </c>
      <c r="C34" s="49"/>
      <c r="D34" s="49"/>
      <c r="E34" s="49"/>
      <c r="F34" s="150">
        <v>-1966</v>
      </c>
      <c r="G34" s="53"/>
      <c r="H34" s="150">
        <v>0</v>
      </c>
    </row>
    <row r="35" spans="2:8" ht="15" thickBot="1">
      <c r="B35" s="51" t="s">
        <v>194</v>
      </c>
      <c r="C35" s="49"/>
      <c r="D35" s="49"/>
      <c r="E35" s="49"/>
      <c r="F35" s="153">
        <f>SUM(F33:F34)</f>
        <v>22638</v>
      </c>
      <c r="G35" s="53"/>
      <c r="H35" s="153">
        <f>SUM(H33:H34)</f>
        <v>46780</v>
      </c>
    </row>
    <row r="36" spans="2:8" ht="15" thickTop="1">
      <c r="B36" s="51"/>
      <c r="C36" s="49"/>
      <c r="D36" s="49"/>
      <c r="E36" s="49"/>
      <c r="F36" s="53"/>
      <c r="G36" s="53"/>
      <c r="H36" s="53"/>
    </row>
    <row r="37" spans="2:8" ht="14.25">
      <c r="B37" s="51"/>
      <c r="C37" s="49"/>
      <c r="D37" s="49"/>
      <c r="E37" s="49"/>
      <c r="F37" s="53"/>
      <c r="G37" s="53"/>
      <c r="H37" s="53"/>
    </row>
    <row r="38" spans="1:8" ht="14.25">
      <c r="A38" s="51"/>
      <c r="C38" s="49"/>
      <c r="D38" s="49"/>
      <c r="E38" s="49"/>
      <c r="F38" s="53"/>
      <c r="G38" s="53"/>
      <c r="H38" s="53"/>
    </row>
    <row r="39" spans="1:8" ht="14.25">
      <c r="A39" s="51"/>
      <c r="C39" s="49"/>
      <c r="D39" s="49"/>
      <c r="E39" s="49"/>
      <c r="F39" s="53"/>
      <c r="G39" s="53"/>
      <c r="H39" s="53"/>
    </row>
    <row r="40" spans="1:8" ht="14.25">
      <c r="A40" s="51" t="s">
        <v>129</v>
      </c>
      <c r="B40" s="51"/>
      <c r="C40" s="49"/>
      <c r="D40" s="49"/>
      <c r="E40" s="49"/>
      <c r="F40" s="53"/>
      <c r="G40" s="53"/>
      <c r="H40" s="53"/>
    </row>
    <row r="41" spans="1:8" ht="14.25">
      <c r="A41" s="51" t="s">
        <v>174</v>
      </c>
      <c r="B41" s="49"/>
      <c r="C41" s="49"/>
      <c r="D41" s="49"/>
      <c r="E41" s="49"/>
      <c r="F41" s="54"/>
      <c r="G41" s="54"/>
      <c r="H41" s="54"/>
    </row>
    <row r="42" spans="1:8" ht="14.25">
      <c r="A42" s="51"/>
      <c r="B42" s="49"/>
      <c r="C42" s="49"/>
      <c r="D42" s="49"/>
      <c r="E42" s="49"/>
      <c r="F42" s="54"/>
      <c r="G42" s="54"/>
      <c r="H42" s="54"/>
    </row>
  </sheetData>
  <printOptions horizontalCentered="1"/>
  <pageMargins left="0.75" right="0.5" top="0.75" bottom="0.5" header="0.5" footer="0.25"/>
  <pageSetup fitToHeight="1" fitToWidth="1" horizontalDpi="600" verticalDpi="600" orientation="portrait" scale="81" r:id="rId2"/>
  <headerFooter alignWithMargins="0">
    <oddFooter>&amp;C&amp;"Microsoft Sans Serif,Regular"&amp;11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showGridLines="0" view="pageBreakPreview" zoomScale="75" zoomScaleNormal="50" zoomScaleSheetLayoutView="75" workbookViewId="0" topLeftCell="A1">
      <selection activeCell="B7" sqref="B7"/>
    </sheetView>
  </sheetViews>
  <sheetFormatPr defaultColWidth="9.140625" defaultRowHeight="12.75"/>
  <cols>
    <col min="1" max="1" width="4.57421875" style="55" customWidth="1"/>
    <col min="2" max="2" width="3.421875" style="55" customWidth="1"/>
    <col min="3" max="3" width="15.00390625" style="55" customWidth="1"/>
    <col min="4" max="4" width="19.140625" style="55" customWidth="1"/>
    <col min="5" max="5" width="15.140625" style="55" customWidth="1"/>
    <col min="6" max="6" width="11.7109375" style="55" customWidth="1"/>
    <col min="7" max="7" width="2.28125" style="55" customWidth="1"/>
    <col min="8" max="8" width="11.7109375" style="55" customWidth="1"/>
    <col min="9" max="9" width="2.28125" style="55" customWidth="1"/>
    <col min="10" max="10" width="10.28125" style="55" customWidth="1"/>
    <col min="11" max="11" width="2.28125" style="55" customWidth="1"/>
    <col min="12" max="12" width="12.28125" style="55" customWidth="1"/>
    <col min="13" max="16384" width="8.7109375" style="55" customWidth="1"/>
  </cols>
  <sheetData>
    <row r="1" spans="1:4" ht="15.75">
      <c r="A1" s="119" t="s">
        <v>223</v>
      </c>
      <c r="B1" s="120"/>
      <c r="C1" s="84"/>
      <c r="D1" s="84"/>
    </row>
    <row r="2" spans="1:4" ht="15.75">
      <c r="A2" s="119" t="s">
        <v>224</v>
      </c>
      <c r="B2" s="147"/>
      <c r="C2" s="84"/>
      <c r="D2" s="84"/>
    </row>
    <row r="3" spans="1:4" ht="15.75">
      <c r="A3" s="119" t="s">
        <v>243</v>
      </c>
      <c r="B3" s="120"/>
      <c r="C3" s="84"/>
      <c r="D3" s="84"/>
    </row>
    <row r="4" ht="15.75">
      <c r="A4" s="97"/>
    </row>
    <row r="5" spans="1:3" ht="12.75">
      <c r="A5" s="56" t="s">
        <v>52</v>
      </c>
      <c r="B5" s="56" t="s">
        <v>191</v>
      </c>
      <c r="C5" s="56"/>
    </row>
    <row r="6" ht="12.75">
      <c r="A6" s="56"/>
    </row>
    <row r="7" spans="1:3" ht="12.75">
      <c r="A7" s="56" t="s">
        <v>53</v>
      </c>
      <c r="B7" s="56" t="s">
        <v>54</v>
      </c>
      <c r="C7" s="56"/>
    </row>
    <row r="8" ht="12.75">
      <c r="B8" s="55" t="s">
        <v>192</v>
      </c>
    </row>
    <row r="9" ht="12.75">
      <c r="B9" s="55" t="s">
        <v>257</v>
      </c>
    </row>
    <row r="10" ht="12.75">
      <c r="B10" s="55" t="s">
        <v>258</v>
      </c>
    </row>
    <row r="11" ht="12.75">
      <c r="B11" s="55" t="s">
        <v>260</v>
      </c>
    </row>
    <row r="12" ht="12.75">
      <c r="B12" s="55" t="s">
        <v>259</v>
      </c>
    </row>
    <row r="15" spans="1:3" ht="13.5" customHeight="1">
      <c r="A15" s="56" t="s">
        <v>55</v>
      </c>
      <c r="B15" s="56" t="s">
        <v>56</v>
      </c>
      <c r="C15" s="56"/>
    </row>
    <row r="16" spans="1:2" ht="13.5" customHeight="1">
      <c r="A16" s="56"/>
      <c r="B16" s="55" t="s">
        <v>175</v>
      </c>
    </row>
    <row r="17" ht="13.5" customHeight="1">
      <c r="A17" s="56"/>
    </row>
    <row r="19" spans="1:3" ht="13.5" customHeight="1">
      <c r="A19" s="56" t="s">
        <v>57</v>
      </c>
      <c r="B19" s="56" t="s">
        <v>58</v>
      </c>
      <c r="C19" s="56"/>
    </row>
    <row r="20" spans="1:2" ht="13.5" customHeight="1">
      <c r="A20" s="56"/>
      <c r="B20" s="55" t="s">
        <v>126</v>
      </c>
    </row>
    <row r="21" ht="13.5" customHeight="1">
      <c r="A21" s="56"/>
    </row>
    <row r="23" spans="1:3" ht="13.5" customHeight="1">
      <c r="A23" s="56" t="s">
        <v>59</v>
      </c>
      <c r="B23" s="56" t="s">
        <v>60</v>
      </c>
      <c r="C23" s="56"/>
    </row>
    <row r="24" ht="12.75">
      <c r="B24" s="55" t="s">
        <v>193</v>
      </c>
    </row>
    <row r="25" ht="12.75">
      <c r="B25" s="55" t="s">
        <v>197</v>
      </c>
    </row>
    <row r="28" spans="1:3" ht="12.75">
      <c r="A28" s="56" t="s">
        <v>61</v>
      </c>
      <c r="B28" s="56" t="s">
        <v>62</v>
      </c>
      <c r="C28" s="56"/>
    </row>
    <row r="29" spans="1:2" ht="12.75">
      <c r="A29" s="56"/>
      <c r="B29" s="55" t="s">
        <v>141</v>
      </c>
    </row>
    <row r="30" ht="12.75">
      <c r="A30" s="56"/>
    </row>
    <row r="31" ht="12.75">
      <c r="A31" s="56"/>
    </row>
    <row r="32" spans="1:3" ht="12.75">
      <c r="A32" s="56" t="s">
        <v>63</v>
      </c>
      <c r="B32" s="56" t="s">
        <v>111</v>
      </c>
      <c r="C32" s="56"/>
    </row>
    <row r="33" spans="1:3" ht="12.75">
      <c r="A33" s="56"/>
      <c r="B33" s="55" t="s">
        <v>231</v>
      </c>
      <c r="C33" s="56"/>
    </row>
    <row r="34" ht="12.75">
      <c r="B34" s="55" t="s">
        <v>232</v>
      </c>
    </row>
    <row r="36" spans="2:3" ht="12.75">
      <c r="B36" s="57"/>
      <c r="C36" s="57"/>
    </row>
    <row r="37" spans="1:3" ht="13.5" customHeight="1">
      <c r="A37" s="98" t="s">
        <v>64</v>
      </c>
      <c r="B37" s="56" t="s">
        <v>65</v>
      </c>
      <c r="C37" s="56"/>
    </row>
    <row r="38" spans="1:2" ht="13.5" customHeight="1">
      <c r="A38" s="56"/>
      <c r="B38" s="55" t="s">
        <v>212</v>
      </c>
    </row>
    <row r="39" ht="12.75">
      <c r="A39" s="56"/>
    </row>
    <row r="40" ht="12.75">
      <c r="A40" s="56"/>
    </row>
    <row r="41" spans="1:3" ht="12.75">
      <c r="A41" s="56" t="s">
        <v>66</v>
      </c>
      <c r="B41" s="56" t="s">
        <v>67</v>
      </c>
      <c r="C41" s="56"/>
    </row>
    <row r="42" spans="1:12" ht="12.75">
      <c r="A42" s="56"/>
      <c r="B42" s="56"/>
      <c r="C42" s="56"/>
      <c r="F42" s="182" t="s">
        <v>238</v>
      </c>
      <c r="G42" s="182"/>
      <c r="H42" s="182"/>
      <c r="J42" s="182" t="s">
        <v>238</v>
      </c>
      <c r="K42" s="182"/>
      <c r="L42" s="182"/>
    </row>
    <row r="43" spans="1:12" ht="12.75">
      <c r="A43" s="56"/>
      <c r="B43" s="56" t="s">
        <v>68</v>
      </c>
      <c r="C43" s="56"/>
      <c r="F43" s="183" t="s">
        <v>240</v>
      </c>
      <c r="G43" s="183"/>
      <c r="H43" s="183"/>
      <c r="J43" s="183" t="s">
        <v>241</v>
      </c>
      <c r="K43" s="183"/>
      <c r="L43" s="183"/>
    </row>
    <row r="44" spans="1:12" ht="27" customHeight="1">
      <c r="A44" s="56"/>
      <c r="B44" s="79" t="s">
        <v>69</v>
      </c>
      <c r="C44" s="58"/>
      <c r="F44" s="59" t="s">
        <v>6</v>
      </c>
      <c r="G44" s="59"/>
      <c r="H44" s="60" t="s">
        <v>110</v>
      </c>
      <c r="J44" s="59" t="s">
        <v>6</v>
      </c>
      <c r="K44" s="59"/>
      <c r="L44" s="60" t="s">
        <v>110</v>
      </c>
    </row>
    <row r="45" spans="1:12" ht="12.75">
      <c r="A45" s="56"/>
      <c r="B45" s="58"/>
      <c r="C45" s="58"/>
      <c r="F45" s="60" t="s">
        <v>5</v>
      </c>
      <c r="G45" s="60"/>
      <c r="H45" s="60" t="s">
        <v>5</v>
      </c>
      <c r="J45" s="60" t="s">
        <v>5</v>
      </c>
      <c r="K45" s="60"/>
      <c r="L45" s="60" t="s">
        <v>5</v>
      </c>
    </row>
    <row r="46" spans="1:12" ht="12.75">
      <c r="A46" s="56"/>
      <c r="B46" s="58"/>
      <c r="C46" s="58"/>
      <c r="F46" s="60"/>
      <c r="G46" s="60"/>
      <c r="H46" s="60"/>
      <c r="J46" s="60"/>
      <c r="K46" s="60"/>
      <c r="L46" s="60"/>
    </row>
    <row r="47" spans="1:12" ht="14.25">
      <c r="A47" s="56"/>
      <c r="B47" s="55" t="s">
        <v>70</v>
      </c>
      <c r="C47" s="61"/>
      <c r="E47" s="99"/>
      <c r="F47" s="69">
        <v>2669</v>
      </c>
      <c r="G47" s="82"/>
      <c r="H47" s="62">
        <v>1588</v>
      </c>
      <c r="J47" s="69">
        <v>2364</v>
      </c>
      <c r="K47" s="82"/>
      <c r="L47" s="62">
        <v>-374</v>
      </c>
    </row>
    <row r="48" spans="1:12" ht="14.25">
      <c r="A48" s="56"/>
      <c r="B48" s="55" t="s">
        <v>138</v>
      </c>
      <c r="C48" s="61"/>
      <c r="E48" s="100"/>
      <c r="F48" s="69">
        <v>70986</v>
      </c>
      <c r="G48" s="82"/>
      <c r="H48" s="62">
        <v>4024</v>
      </c>
      <c r="J48" s="69">
        <v>73989</v>
      </c>
      <c r="K48" s="82"/>
      <c r="L48" s="62">
        <v>16943</v>
      </c>
    </row>
    <row r="49" spans="1:12" ht="14.25">
      <c r="A49" s="56"/>
      <c r="B49" s="55" t="s">
        <v>137</v>
      </c>
      <c r="C49" s="61"/>
      <c r="E49" s="100"/>
      <c r="F49" s="161">
        <v>64391</v>
      </c>
      <c r="G49" s="82"/>
      <c r="H49" s="62">
        <v>4938</v>
      </c>
      <c r="J49" s="161">
        <v>18350</v>
      </c>
      <c r="K49" s="82"/>
      <c r="L49" s="62">
        <v>6076</v>
      </c>
    </row>
    <row r="50" spans="1:12" ht="14.25">
      <c r="A50" s="56"/>
      <c r="B50" s="63"/>
      <c r="C50" s="63"/>
      <c r="E50" s="100"/>
      <c r="F50" s="82">
        <f>SUM(F47:F49)</f>
        <v>138046</v>
      </c>
      <c r="G50" s="82"/>
      <c r="H50" s="165">
        <f>SUM(H47:H49)</f>
        <v>10550</v>
      </c>
      <c r="J50" s="165">
        <f>SUM(J47:J49)</f>
        <v>94703</v>
      </c>
      <c r="K50" s="82"/>
      <c r="L50" s="165">
        <f>SUM(L47:L49)</f>
        <v>22645</v>
      </c>
    </row>
    <row r="51" spans="1:12" ht="14.25">
      <c r="A51" s="56"/>
      <c r="B51" s="55" t="s">
        <v>71</v>
      </c>
      <c r="E51" s="99"/>
      <c r="F51" s="161">
        <v>-7393</v>
      </c>
      <c r="G51" s="82"/>
      <c r="H51" s="62">
        <v>1585</v>
      </c>
      <c r="J51" s="161">
        <v>-2870</v>
      </c>
      <c r="K51" s="82"/>
      <c r="L51" s="62">
        <v>346</v>
      </c>
    </row>
    <row r="52" spans="1:12" ht="14.25">
      <c r="A52" s="56"/>
      <c r="B52" s="63"/>
      <c r="C52" s="63"/>
      <c r="E52" s="100"/>
      <c r="F52" s="82">
        <f>SUM(F50:F51)</f>
        <v>130653</v>
      </c>
      <c r="G52" s="82"/>
      <c r="H52" s="165">
        <f>SUM(H50:H51)</f>
        <v>12135</v>
      </c>
      <c r="J52" s="165">
        <f>SUM(J50:J51)</f>
        <v>91833</v>
      </c>
      <c r="K52" s="82"/>
      <c r="L52" s="165">
        <f>SUM(L50:L51)</f>
        <v>22991</v>
      </c>
    </row>
    <row r="53" spans="1:12" ht="12.75">
      <c r="A53" s="56"/>
      <c r="B53" s="55" t="s">
        <v>14</v>
      </c>
      <c r="C53" s="63"/>
      <c r="F53" s="64">
        <v>0</v>
      </c>
      <c r="G53" s="64"/>
      <c r="H53" s="65">
        <f>PL!G28</f>
        <v>-2030</v>
      </c>
      <c r="J53" s="64">
        <v>0</v>
      </c>
      <c r="K53" s="64"/>
      <c r="L53" s="65">
        <v>-372</v>
      </c>
    </row>
    <row r="54" spans="1:12" ht="12.75">
      <c r="A54" s="56"/>
      <c r="B54" s="55" t="s">
        <v>72</v>
      </c>
      <c r="C54" s="63"/>
      <c r="F54" s="64">
        <v>0</v>
      </c>
      <c r="G54" s="64"/>
      <c r="H54" s="65">
        <v>345</v>
      </c>
      <c r="J54" s="64">
        <v>0</v>
      </c>
      <c r="K54" s="64"/>
      <c r="L54" s="65">
        <v>635</v>
      </c>
    </row>
    <row r="55" spans="1:12" ht="12.75">
      <c r="A55" s="56"/>
      <c r="B55" s="55" t="s">
        <v>169</v>
      </c>
      <c r="F55" s="162">
        <v>0</v>
      </c>
      <c r="G55" s="64"/>
      <c r="H55" s="66">
        <v>0</v>
      </c>
      <c r="J55" s="162">
        <v>0</v>
      </c>
      <c r="K55" s="64"/>
      <c r="L55" s="66">
        <v>-378</v>
      </c>
    </row>
    <row r="56" spans="1:12" ht="13.5" thickBot="1">
      <c r="A56" s="56"/>
      <c r="B56" s="63"/>
      <c r="C56" s="63"/>
      <c r="F56" s="163">
        <f>SUM(F52:F55)</f>
        <v>130653</v>
      </c>
      <c r="G56" s="67"/>
      <c r="H56" s="163">
        <f>SUM(H52:H55)</f>
        <v>10450</v>
      </c>
      <c r="J56" s="163">
        <f>SUM(J52:J55)</f>
        <v>91833</v>
      </c>
      <c r="K56" s="67"/>
      <c r="L56" s="163">
        <f>SUM(L52:L55)</f>
        <v>22876</v>
      </c>
    </row>
    <row r="57" spans="1:11" ht="13.5" thickTop="1">
      <c r="A57" s="56"/>
      <c r="B57" s="63"/>
      <c r="C57" s="63"/>
      <c r="G57" s="84"/>
      <c r="H57" s="67"/>
      <c r="I57" s="67"/>
      <c r="K57" s="84"/>
    </row>
    <row r="58" spans="1:3" ht="12.75">
      <c r="A58" s="56" t="s">
        <v>73</v>
      </c>
      <c r="B58" s="56" t="s">
        <v>122</v>
      </c>
      <c r="C58" s="56"/>
    </row>
    <row r="59" ht="12.75">
      <c r="B59" s="55" t="s">
        <v>127</v>
      </c>
    </row>
    <row r="62" spans="1:3" ht="12.75">
      <c r="A62" s="56" t="s">
        <v>74</v>
      </c>
      <c r="B62" s="56" t="s">
        <v>114</v>
      </c>
      <c r="C62" s="56"/>
    </row>
    <row r="63" ht="12.75">
      <c r="B63" s="55" t="s">
        <v>147</v>
      </c>
    </row>
    <row r="64" ht="12.75">
      <c r="B64" s="55" t="s">
        <v>288</v>
      </c>
    </row>
    <row r="66" spans="2:3" ht="12.75">
      <c r="B66" s="57"/>
      <c r="C66" s="57"/>
    </row>
    <row r="67" spans="1:3" ht="12.75">
      <c r="A67" s="56" t="s">
        <v>75</v>
      </c>
      <c r="B67" s="56" t="s">
        <v>76</v>
      </c>
      <c r="C67" s="56"/>
    </row>
    <row r="68" spans="1:3" ht="12.75">
      <c r="A68" s="56"/>
      <c r="B68" s="55" t="s">
        <v>242</v>
      </c>
      <c r="C68" s="56"/>
    </row>
    <row r="69" spans="4:10" ht="12.75">
      <c r="D69" s="78"/>
      <c r="J69" s="57"/>
    </row>
    <row r="70" spans="2:4" ht="12.75">
      <c r="B70" s="124"/>
      <c r="D70" s="78"/>
    </row>
    <row r="71" spans="1:3" ht="12.75">
      <c r="A71" s="56" t="s">
        <v>77</v>
      </c>
      <c r="B71" s="56" t="s">
        <v>78</v>
      </c>
      <c r="C71" s="56"/>
    </row>
    <row r="72" ht="12.75">
      <c r="B72" s="55" t="s">
        <v>270</v>
      </c>
    </row>
    <row r="73" ht="12.75">
      <c r="B73" s="55" t="s">
        <v>269</v>
      </c>
    </row>
  </sheetData>
  <mergeCells count="4">
    <mergeCell ref="J42:L42"/>
    <mergeCell ref="J43:L43"/>
    <mergeCell ref="F42:H42"/>
    <mergeCell ref="F43:H43"/>
  </mergeCells>
  <printOptions/>
  <pageMargins left="0.75" right="0.5" top="1" bottom="1" header="0.5" footer="0.5"/>
  <pageSetup firstPageNumber="5" useFirstPageNumber="1" horizontalDpi="600" verticalDpi="600" orientation="portrait" scale="85" r:id="rId1"/>
  <headerFooter alignWithMargins="0">
    <oddFooter>&amp;C&amp;"Microsoft Sans Serif,Regular"&amp;P</oddFooter>
  </headerFooter>
  <rowBreaks count="1" manualBreakCount="1">
    <brk id="5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61"/>
  <sheetViews>
    <sheetView showGridLines="0" view="pageBreakPreview" zoomScale="75" zoomScaleNormal="65" zoomScaleSheetLayoutView="75" workbookViewId="0" topLeftCell="A1">
      <selection activeCell="G25" sqref="G25"/>
    </sheetView>
  </sheetViews>
  <sheetFormatPr defaultColWidth="9.140625" defaultRowHeight="12.75"/>
  <cols>
    <col min="1" max="1" width="5.57421875" style="77" customWidth="1"/>
    <col min="2" max="2" width="3.28125" style="68" customWidth="1"/>
    <col min="3" max="3" width="3.140625" style="68" customWidth="1"/>
    <col min="4" max="4" width="4.8515625" style="68" customWidth="1"/>
    <col min="5" max="5" width="20.28125" style="68" customWidth="1"/>
    <col min="6" max="6" width="13.28125" style="68" customWidth="1"/>
    <col min="7" max="7" width="1.28515625" style="68" customWidth="1"/>
    <col min="8" max="8" width="12.7109375" style="68" customWidth="1"/>
    <col min="9" max="9" width="2.28125" style="68" customWidth="1"/>
    <col min="10" max="10" width="12.57421875" style="68" customWidth="1"/>
    <col min="11" max="11" width="2.28125" style="68" customWidth="1"/>
    <col min="12" max="12" width="12.8515625" style="68" customWidth="1"/>
    <col min="13" max="13" width="2.8515625" style="68" customWidth="1"/>
    <col min="14" max="14" width="12.00390625" style="68" bestFit="1" customWidth="1"/>
    <col min="15" max="15" width="8.7109375" style="68" customWidth="1"/>
    <col min="16" max="16" width="20.7109375" style="68" customWidth="1"/>
    <col min="17" max="19" width="8.7109375" style="68" customWidth="1"/>
    <col min="20" max="20" width="13.8515625" style="68" customWidth="1"/>
    <col min="21" max="16384" width="8.7109375" style="68" customWidth="1"/>
  </cols>
  <sheetData>
    <row r="1" spans="1:8" ht="15.75">
      <c r="A1" s="172" t="s">
        <v>223</v>
      </c>
      <c r="B1" s="173"/>
      <c r="C1" s="173"/>
      <c r="D1" s="173"/>
      <c r="E1" s="173"/>
      <c r="F1" s="91"/>
      <c r="H1" s="55"/>
    </row>
    <row r="2" spans="1:6" ht="15.75">
      <c r="A2" s="172" t="s">
        <v>224</v>
      </c>
      <c r="B2" s="173"/>
      <c r="C2" s="173"/>
      <c r="D2" s="173"/>
      <c r="E2" s="173"/>
      <c r="F2" s="91"/>
    </row>
    <row r="3" spans="1:5" ht="15.75">
      <c r="A3" s="91" t="s">
        <v>243</v>
      </c>
      <c r="B3" s="174"/>
      <c r="C3" s="148"/>
      <c r="D3" s="148"/>
      <c r="E3" s="149"/>
    </row>
    <row r="5" spans="1:2" ht="15" customHeight="1">
      <c r="A5" s="77" t="s">
        <v>79</v>
      </c>
      <c r="B5" s="56" t="s">
        <v>150</v>
      </c>
    </row>
    <row r="7" spans="1:2" ht="12.75">
      <c r="A7" s="77" t="s">
        <v>80</v>
      </c>
      <c r="B7" s="56" t="s">
        <v>244</v>
      </c>
    </row>
    <row r="8" ht="12.75">
      <c r="B8" s="55" t="s">
        <v>251</v>
      </c>
    </row>
    <row r="9" ht="12.75">
      <c r="B9" s="55" t="s">
        <v>252</v>
      </c>
    </row>
    <row r="10" ht="12.75">
      <c r="B10" s="55" t="s">
        <v>253</v>
      </c>
    </row>
    <row r="11" ht="12.75">
      <c r="B11" s="55" t="s">
        <v>286</v>
      </c>
    </row>
    <row r="12" s="93" customFormat="1" ht="12.75">
      <c r="B12" s="93" t="s">
        <v>287</v>
      </c>
    </row>
    <row r="13" s="93" customFormat="1" ht="12.75">
      <c r="B13" s="93" t="s">
        <v>285</v>
      </c>
    </row>
    <row r="14" s="93" customFormat="1" ht="12.75"/>
    <row r="15" spans="2:4" ht="12.75">
      <c r="B15" s="93"/>
      <c r="C15" s="93"/>
      <c r="D15" s="93"/>
    </row>
    <row r="16" spans="1:2" ht="12.75">
      <c r="A16" s="77" t="s">
        <v>81</v>
      </c>
      <c r="B16" s="56" t="s">
        <v>82</v>
      </c>
    </row>
    <row r="17" ht="12.75">
      <c r="B17" s="55" t="s">
        <v>245</v>
      </c>
    </row>
    <row r="18" ht="12.75">
      <c r="B18" s="55" t="s">
        <v>271</v>
      </c>
    </row>
    <row r="19" spans="1:2" s="55" customFormat="1" ht="12.75">
      <c r="A19" s="56"/>
      <c r="B19" s="55" t="s">
        <v>284</v>
      </c>
    </row>
    <row r="20" s="55" customFormat="1" ht="12.75">
      <c r="A20" s="56"/>
    </row>
    <row r="22" spans="1:2" ht="12.75">
      <c r="A22" s="77" t="s">
        <v>83</v>
      </c>
      <c r="B22" s="56" t="s">
        <v>160</v>
      </c>
    </row>
    <row r="23" ht="12.75">
      <c r="B23" s="55" t="s">
        <v>289</v>
      </c>
    </row>
    <row r="24" ht="12.75">
      <c r="B24" s="55" t="s">
        <v>291</v>
      </c>
    </row>
    <row r="25" ht="12.75">
      <c r="B25" s="55"/>
    </row>
    <row r="27" spans="1:2" ht="12.75">
      <c r="A27" s="77" t="s">
        <v>84</v>
      </c>
      <c r="B27" s="56" t="s">
        <v>85</v>
      </c>
    </row>
    <row r="28" ht="12.75">
      <c r="B28" s="55" t="s">
        <v>166</v>
      </c>
    </row>
    <row r="29" ht="12.75">
      <c r="B29" s="55"/>
    </row>
    <row r="31" spans="1:2" ht="12.75">
      <c r="A31" s="77" t="s">
        <v>86</v>
      </c>
      <c r="B31" s="56" t="s">
        <v>29</v>
      </c>
    </row>
    <row r="32" spans="8:14" ht="12.75">
      <c r="H32" s="182" t="s">
        <v>87</v>
      </c>
      <c r="I32" s="182"/>
      <c r="J32" s="182"/>
      <c r="L32" s="182" t="s">
        <v>88</v>
      </c>
      <c r="M32" s="182"/>
      <c r="N32" s="182"/>
    </row>
    <row r="33" spans="8:14" ht="12.75">
      <c r="H33" s="130" t="s">
        <v>233</v>
      </c>
      <c r="I33" s="92"/>
      <c r="J33" s="130" t="s">
        <v>235</v>
      </c>
      <c r="K33" s="92"/>
      <c r="L33" s="132" t="str">
        <f>H33</f>
        <v>30 Sept 2005</v>
      </c>
      <c r="M33" s="92"/>
      <c r="N33" s="131" t="str">
        <f>J33</f>
        <v>30 Sept 2004</v>
      </c>
    </row>
    <row r="34" spans="8:14" ht="12.75">
      <c r="H34" s="118" t="s">
        <v>5</v>
      </c>
      <c r="J34" s="70" t="s">
        <v>5</v>
      </c>
      <c r="L34" s="70" t="s">
        <v>5</v>
      </c>
      <c r="N34" s="70" t="s">
        <v>5</v>
      </c>
    </row>
    <row r="35" ht="12.75">
      <c r="B35" s="93" t="s">
        <v>117</v>
      </c>
    </row>
    <row r="36" spans="3:14" ht="12.75">
      <c r="C36" s="93" t="s">
        <v>167</v>
      </c>
      <c r="H36" s="160">
        <v>427</v>
      </c>
      <c r="I36" s="86"/>
      <c r="J36" s="81">
        <v>2665</v>
      </c>
      <c r="K36" s="86"/>
      <c r="L36" s="160">
        <v>3887</v>
      </c>
      <c r="M36" s="86"/>
      <c r="N36" s="125">
        <v>6460</v>
      </c>
    </row>
    <row r="37" spans="3:14" ht="12.75">
      <c r="C37" s="93" t="s">
        <v>35</v>
      </c>
      <c r="H37" s="125">
        <v>72</v>
      </c>
      <c r="I37" s="86"/>
      <c r="J37" s="125">
        <v>20</v>
      </c>
      <c r="K37" s="86"/>
      <c r="L37" s="160">
        <v>162</v>
      </c>
      <c r="M37" s="86"/>
      <c r="N37" s="160">
        <v>-96</v>
      </c>
    </row>
    <row r="38" spans="2:14" ht="12.75">
      <c r="B38" s="55" t="s">
        <v>261</v>
      </c>
      <c r="C38" s="93"/>
      <c r="H38" s="125">
        <v>-712</v>
      </c>
      <c r="I38" s="86"/>
      <c r="J38" s="125">
        <v>0</v>
      </c>
      <c r="K38" s="86"/>
      <c r="L38" s="160">
        <v>-712</v>
      </c>
      <c r="M38" s="86"/>
      <c r="N38" s="160">
        <v>0</v>
      </c>
    </row>
    <row r="39" spans="1:14" s="78" customFormat="1" ht="18.75" customHeight="1" thickBot="1">
      <c r="A39" s="170"/>
      <c r="B39" s="94"/>
      <c r="H39" s="171">
        <f>SUM(H36:H38)</f>
        <v>-213</v>
      </c>
      <c r="J39" s="171">
        <f>SUM(J36:J37)</f>
        <v>2685</v>
      </c>
      <c r="L39" s="171">
        <f>SUM(L36:L38)</f>
        <v>3337</v>
      </c>
      <c r="N39" s="171">
        <f>SUM(N36:N37)</f>
        <v>6364</v>
      </c>
    </row>
    <row r="40" spans="2:14" ht="13.5" thickTop="1">
      <c r="B40" s="94"/>
      <c r="H40" s="125"/>
      <c r="I40" s="125"/>
      <c r="J40" s="125"/>
      <c r="K40" s="125"/>
      <c r="L40" s="125"/>
      <c r="M40" s="125"/>
      <c r="N40" s="125"/>
    </row>
    <row r="41" spans="1:2" s="55" customFormat="1" ht="12.75">
      <c r="A41" s="56"/>
      <c r="B41" s="106" t="s">
        <v>262</v>
      </c>
    </row>
    <row r="42" spans="1:2" s="55" customFormat="1" ht="12.75">
      <c r="A42" s="56"/>
      <c r="B42" s="179" t="s">
        <v>279</v>
      </c>
    </row>
    <row r="43" spans="1:2" s="55" customFormat="1" ht="12.75">
      <c r="A43" s="56"/>
      <c r="B43" s="179" t="s">
        <v>280</v>
      </c>
    </row>
    <row r="44" spans="1:2" s="55" customFormat="1" ht="12.75">
      <c r="A44" s="56"/>
      <c r="B44" s="179" t="s">
        <v>281</v>
      </c>
    </row>
    <row r="45" spans="1:2" s="55" customFormat="1" ht="12.75">
      <c r="A45" s="56"/>
      <c r="B45" s="178"/>
    </row>
    <row r="46" spans="1:2" s="55" customFormat="1" ht="12.75">
      <c r="A46" s="56"/>
      <c r="B46" s="178"/>
    </row>
    <row r="47" spans="1:2" ht="12.75">
      <c r="A47" s="77" t="s">
        <v>89</v>
      </c>
      <c r="B47" s="56" t="s">
        <v>90</v>
      </c>
    </row>
    <row r="48" ht="12.75">
      <c r="B48" s="55" t="s">
        <v>246</v>
      </c>
    </row>
    <row r="49" ht="12.75">
      <c r="C49" s="55"/>
    </row>
    <row r="50" ht="12.75">
      <c r="C50" s="55"/>
    </row>
    <row r="51" spans="1:2" ht="12.75">
      <c r="A51" s="77" t="s">
        <v>91</v>
      </c>
      <c r="B51" s="56" t="s">
        <v>92</v>
      </c>
    </row>
    <row r="52" ht="12.75">
      <c r="B52" s="55" t="s">
        <v>176</v>
      </c>
    </row>
    <row r="53" spans="2:18" ht="12.75">
      <c r="B53" s="55"/>
      <c r="O53" s="169"/>
      <c r="P53" s="169"/>
      <c r="Q53" s="169"/>
      <c r="R53" s="169"/>
    </row>
    <row r="54" spans="2:18" ht="12.75">
      <c r="B54" s="55" t="s">
        <v>263</v>
      </c>
      <c r="O54" s="169"/>
      <c r="P54" s="169"/>
      <c r="Q54" s="169"/>
      <c r="R54" s="169"/>
    </row>
    <row r="55" spans="2:18" ht="12.75">
      <c r="B55" s="56"/>
      <c r="L55" s="159" t="s">
        <v>152</v>
      </c>
      <c r="O55" s="169"/>
      <c r="P55" s="169"/>
      <c r="Q55" s="169"/>
      <c r="R55" s="169"/>
    </row>
    <row r="56" spans="2:18" ht="20.25" customHeight="1" thickBot="1">
      <c r="B56" s="55"/>
      <c r="C56" s="55" t="s">
        <v>134</v>
      </c>
      <c r="L56" s="129">
        <v>1261</v>
      </c>
      <c r="O56" s="169"/>
      <c r="P56" s="169"/>
      <c r="Q56" s="169"/>
      <c r="R56" s="169"/>
    </row>
    <row r="57" spans="2:18" ht="20.25" customHeight="1" thickBot="1" thickTop="1">
      <c r="B57" s="55"/>
      <c r="C57" s="55" t="s">
        <v>135</v>
      </c>
      <c r="L57" s="129">
        <v>1251</v>
      </c>
      <c r="O57" s="169"/>
      <c r="P57" s="169"/>
      <c r="Q57" s="169"/>
      <c r="R57" s="169"/>
    </row>
    <row r="58" spans="2:18" ht="20.25" customHeight="1" thickBot="1" thickTop="1">
      <c r="B58" s="55"/>
      <c r="C58" s="55" t="s">
        <v>128</v>
      </c>
      <c r="L58" s="129">
        <v>914</v>
      </c>
      <c r="O58" s="169"/>
      <c r="P58" s="169"/>
      <c r="Q58" s="169"/>
      <c r="R58" s="169"/>
    </row>
    <row r="59" spans="2:20" ht="13.5" thickTop="1">
      <c r="B59" s="55"/>
      <c r="C59" s="55"/>
      <c r="J59" s="87"/>
      <c r="O59" s="169"/>
      <c r="P59" s="169"/>
      <c r="Q59" s="169"/>
      <c r="R59" s="169"/>
      <c r="T59" s="167"/>
    </row>
    <row r="60" spans="2:20" ht="12.75">
      <c r="B60" s="55"/>
      <c r="C60" s="55"/>
      <c r="J60" s="87"/>
      <c r="O60" s="169"/>
      <c r="P60" s="169"/>
      <c r="Q60" s="169"/>
      <c r="R60" s="169"/>
      <c r="T60" s="167"/>
    </row>
    <row r="61" spans="1:20" ht="12.75">
      <c r="A61" s="77" t="s">
        <v>93</v>
      </c>
      <c r="B61" s="56" t="s">
        <v>282</v>
      </c>
      <c r="O61" s="169"/>
      <c r="P61" s="169"/>
      <c r="Q61" s="169"/>
      <c r="R61" s="169"/>
      <c r="T61" s="167"/>
    </row>
    <row r="62" spans="2:20" ht="12.75">
      <c r="B62" s="68" t="s">
        <v>94</v>
      </c>
      <c r="C62" s="55" t="s">
        <v>264</v>
      </c>
      <c r="D62" s="78"/>
      <c r="E62" s="78"/>
      <c r="F62" s="78"/>
      <c r="G62" s="78"/>
      <c r="I62" s="78"/>
      <c r="J62" s="78"/>
      <c r="K62" s="78"/>
      <c r="L62" s="78"/>
      <c r="M62" s="78"/>
      <c r="N62" s="78"/>
      <c r="T62" s="167"/>
    </row>
    <row r="63" spans="1:14" s="55" customFormat="1" ht="12.75">
      <c r="A63" s="56"/>
      <c r="B63" s="56"/>
      <c r="C63" s="55" t="s">
        <v>274</v>
      </c>
      <c r="D63" s="85"/>
      <c r="E63" s="85"/>
      <c r="F63" s="85"/>
      <c r="G63" s="85"/>
      <c r="I63" s="85"/>
      <c r="J63" s="85"/>
      <c r="K63" s="85"/>
      <c r="L63" s="85"/>
      <c r="M63" s="85"/>
      <c r="N63" s="85"/>
    </row>
    <row r="64" spans="1:14" s="55" customFormat="1" ht="12.75">
      <c r="A64" s="56"/>
      <c r="B64" s="56"/>
      <c r="C64" s="55" t="s">
        <v>275</v>
      </c>
      <c r="D64" s="85"/>
      <c r="E64" s="85"/>
      <c r="F64" s="85"/>
      <c r="G64" s="85"/>
      <c r="I64" s="85"/>
      <c r="J64" s="85"/>
      <c r="K64" s="85"/>
      <c r="L64" s="85"/>
      <c r="M64" s="85"/>
      <c r="N64" s="85"/>
    </row>
    <row r="65" spans="1:14" s="55" customFormat="1" ht="12.75">
      <c r="A65" s="56"/>
      <c r="B65" s="56"/>
      <c r="D65" s="85"/>
      <c r="E65" s="85"/>
      <c r="F65" s="85"/>
      <c r="G65" s="85"/>
      <c r="I65" s="85"/>
      <c r="J65" s="85"/>
      <c r="K65" s="85"/>
      <c r="L65" s="85"/>
      <c r="M65" s="85"/>
      <c r="N65" s="85"/>
    </row>
    <row r="66" spans="1:14" s="55" customFormat="1" ht="12.75">
      <c r="A66" s="56"/>
      <c r="B66" s="56"/>
      <c r="D66" s="85"/>
      <c r="E66" s="85"/>
      <c r="F66" s="85"/>
      <c r="G66" s="85"/>
      <c r="I66" s="85"/>
      <c r="J66" s="85"/>
      <c r="K66" s="85"/>
      <c r="L66" s="85"/>
      <c r="M66" s="85"/>
      <c r="N66" s="85"/>
    </row>
    <row r="67" spans="1:14" s="55" customFormat="1" ht="12.75">
      <c r="A67" s="77" t="s">
        <v>93</v>
      </c>
      <c r="B67" s="56" t="s">
        <v>283</v>
      </c>
      <c r="C67" s="68"/>
      <c r="D67" s="85"/>
      <c r="E67" s="85"/>
      <c r="F67" s="85"/>
      <c r="G67" s="85"/>
      <c r="I67" s="85"/>
      <c r="J67" s="85"/>
      <c r="K67" s="85"/>
      <c r="L67" s="85"/>
      <c r="M67" s="85"/>
      <c r="N67" s="85"/>
    </row>
    <row r="68" spans="2:14" ht="12.75">
      <c r="B68" s="68" t="s">
        <v>164</v>
      </c>
      <c r="C68" s="93" t="s">
        <v>215</v>
      </c>
      <c r="D68" s="78"/>
      <c r="E68" s="78"/>
      <c r="F68" s="78"/>
      <c r="G68" s="78"/>
      <c r="I68" s="78"/>
      <c r="J68" s="78"/>
      <c r="K68" s="78"/>
      <c r="L68" s="78"/>
      <c r="M68" s="78"/>
      <c r="N68" s="78"/>
    </row>
    <row r="69" spans="2:14" ht="12.75">
      <c r="B69" s="77"/>
      <c r="C69" s="55" t="s">
        <v>216</v>
      </c>
      <c r="D69" s="78"/>
      <c r="E69" s="78"/>
      <c r="F69" s="78"/>
      <c r="G69" s="78"/>
      <c r="I69" s="78"/>
      <c r="J69" s="78"/>
      <c r="K69" s="78"/>
      <c r="L69" s="78"/>
      <c r="M69" s="78"/>
      <c r="N69" s="78"/>
    </row>
    <row r="70" spans="2:14" ht="12.75">
      <c r="B70" s="77"/>
      <c r="C70" s="55" t="s">
        <v>118</v>
      </c>
      <c r="D70" s="85" t="s">
        <v>227</v>
      </c>
      <c r="E70" s="78"/>
      <c r="F70" s="78"/>
      <c r="G70" s="78"/>
      <c r="I70" s="78"/>
      <c r="J70" s="78"/>
      <c r="K70" s="78"/>
      <c r="L70" s="78"/>
      <c r="M70" s="78"/>
      <c r="N70" s="78"/>
    </row>
    <row r="71" spans="2:14" ht="12.75">
      <c r="B71" s="77"/>
      <c r="C71" s="55"/>
      <c r="D71" s="85" t="s">
        <v>226</v>
      </c>
      <c r="E71" s="78"/>
      <c r="F71" s="78"/>
      <c r="G71" s="78"/>
      <c r="I71" s="78"/>
      <c r="J71" s="78"/>
      <c r="K71" s="78"/>
      <c r="L71" s="78"/>
      <c r="M71" s="78"/>
      <c r="N71" s="78"/>
    </row>
    <row r="72" spans="2:14" ht="12.75">
      <c r="B72" s="77"/>
      <c r="C72" s="55" t="s">
        <v>119</v>
      </c>
      <c r="D72" s="93" t="s">
        <v>228</v>
      </c>
      <c r="E72" s="78"/>
      <c r="F72" s="78"/>
      <c r="G72" s="78"/>
      <c r="I72" s="78"/>
      <c r="J72" s="78"/>
      <c r="K72" s="78"/>
      <c r="L72" s="78"/>
      <c r="M72" s="78"/>
      <c r="N72" s="78"/>
    </row>
    <row r="73" spans="2:14" ht="12.75">
      <c r="B73" s="77"/>
      <c r="C73" s="55"/>
      <c r="D73" s="93" t="s">
        <v>225</v>
      </c>
      <c r="E73" s="78"/>
      <c r="F73" s="78"/>
      <c r="G73" s="78"/>
      <c r="I73" s="78"/>
      <c r="J73" s="78"/>
      <c r="K73" s="78"/>
      <c r="L73" s="78"/>
      <c r="M73" s="78"/>
      <c r="N73" s="78"/>
    </row>
    <row r="74" spans="2:14" ht="12.75">
      <c r="B74" s="77"/>
      <c r="C74" s="55" t="s">
        <v>218</v>
      </c>
      <c r="D74" s="93" t="s">
        <v>228</v>
      </c>
      <c r="E74" s="78"/>
      <c r="F74" s="78"/>
      <c r="G74" s="78"/>
      <c r="I74" s="78"/>
      <c r="J74" s="78"/>
      <c r="K74" s="78"/>
      <c r="L74" s="78"/>
      <c r="M74" s="78"/>
      <c r="N74" s="78"/>
    </row>
    <row r="75" spans="2:14" ht="12.75">
      <c r="B75" s="77"/>
      <c r="C75" s="55"/>
      <c r="D75" s="93" t="s">
        <v>217</v>
      </c>
      <c r="E75" s="78"/>
      <c r="F75" s="78"/>
      <c r="G75" s="78"/>
      <c r="I75" s="78"/>
      <c r="J75" s="78"/>
      <c r="K75" s="78"/>
      <c r="L75" s="78"/>
      <c r="M75" s="78"/>
      <c r="N75" s="78"/>
    </row>
    <row r="76" spans="2:14" ht="12.75">
      <c r="B76" s="77"/>
      <c r="C76" s="55" t="s">
        <v>219</v>
      </c>
      <c r="D76" s="93" t="s">
        <v>220</v>
      </c>
      <c r="E76" s="78"/>
      <c r="F76" s="78"/>
      <c r="G76" s="78"/>
      <c r="I76" s="78"/>
      <c r="J76" s="78"/>
      <c r="K76" s="78"/>
      <c r="L76" s="78"/>
      <c r="M76" s="78"/>
      <c r="N76" s="78"/>
    </row>
    <row r="77" spans="2:14" ht="12.75">
      <c r="B77" s="77"/>
      <c r="C77" s="55"/>
      <c r="D77" s="78"/>
      <c r="E77" s="78"/>
      <c r="F77" s="78"/>
      <c r="G77" s="78"/>
      <c r="I77" s="78"/>
      <c r="J77" s="78"/>
      <c r="K77" s="78"/>
      <c r="L77" s="78"/>
      <c r="M77" s="78"/>
      <c r="N77" s="78"/>
    </row>
    <row r="78" spans="2:14" ht="12.75">
      <c r="B78" s="77"/>
      <c r="C78" s="106" t="s">
        <v>229</v>
      </c>
      <c r="D78" s="78"/>
      <c r="E78" s="78"/>
      <c r="F78" s="78"/>
      <c r="G78" s="78"/>
      <c r="I78" s="78"/>
      <c r="J78" s="78"/>
      <c r="K78" s="78"/>
      <c r="L78" s="78"/>
      <c r="M78" s="78"/>
      <c r="N78" s="78"/>
    </row>
    <row r="79" spans="2:14" ht="12.75">
      <c r="B79" s="77"/>
      <c r="C79" s="106" t="s">
        <v>230</v>
      </c>
      <c r="D79" s="78"/>
      <c r="E79" s="78"/>
      <c r="F79" s="78"/>
      <c r="G79" s="78"/>
      <c r="I79" s="78"/>
      <c r="J79" s="78"/>
      <c r="K79" s="78"/>
      <c r="L79" s="78"/>
      <c r="M79" s="78"/>
      <c r="N79" s="78"/>
    </row>
    <row r="80" spans="2:14" ht="12.75">
      <c r="B80" s="77"/>
      <c r="C80" s="106" t="s">
        <v>290</v>
      </c>
      <c r="D80" s="78"/>
      <c r="E80" s="78"/>
      <c r="F80" s="78"/>
      <c r="G80" s="78"/>
      <c r="I80" s="78"/>
      <c r="J80" s="78"/>
      <c r="K80" s="78"/>
      <c r="L80" s="78"/>
      <c r="M80" s="78"/>
      <c r="N80" s="78"/>
    </row>
    <row r="81" spans="2:14" ht="12.75">
      <c r="B81" s="77"/>
      <c r="C81" s="106"/>
      <c r="D81" s="78"/>
      <c r="E81" s="78"/>
      <c r="F81" s="78"/>
      <c r="G81" s="78"/>
      <c r="I81" s="78"/>
      <c r="J81" s="78"/>
      <c r="K81" s="78"/>
      <c r="L81" s="78"/>
      <c r="M81" s="78"/>
      <c r="N81" s="78"/>
    </row>
    <row r="82" spans="2:14" ht="12.75">
      <c r="B82" s="77"/>
      <c r="C82" s="106" t="s">
        <v>276</v>
      </c>
      <c r="D82" s="78"/>
      <c r="E82" s="78"/>
      <c r="F82" s="78"/>
      <c r="G82" s="78"/>
      <c r="I82" s="78"/>
      <c r="J82" s="78"/>
      <c r="K82" s="78"/>
      <c r="L82" s="78"/>
      <c r="M82" s="78"/>
      <c r="N82" s="78"/>
    </row>
    <row r="83" spans="2:14" ht="12.75">
      <c r="B83" s="77"/>
      <c r="C83" s="106" t="s">
        <v>277</v>
      </c>
      <c r="D83" s="78"/>
      <c r="E83" s="78"/>
      <c r="F83" s="78"/>
      <c r="G83" s="78"/>
      <c r="I83" s="78"/>
      <c r="J83" s="78"/>
      <c r="K83" s="78"/>
      <c r="L83" s="78"/>
      <c r="M83" s="78"/>
      <c r="N83" s="78"/>
    </row>
    <row r="84" spans="2:14" ht="12.75">
      <c r="B84" s="77"/>
      <c r="C84" s="106"/>
      <c r="D84" s="78"/>
      <c r="E84" s="78"/>
      <c r="F84" s="78"/>
      <c r="G84" s="78"/>
      <c r="I84" s="78"/>
      <c r="J84" s="78"/>
      <c r="K84" s="78"/>
      <c r="L84" s="78"/>
      <c r="M84" s="78"/>
      <c r="N84" s="78"/>
    </row>
    <row r="85" spans="2:14" ht="14.25" customHeight="1">
      <c r="B85" s="77"/>
      <c r="C85" s="175"/>
      <c r="D85" s="168"/>
      <c r="E85" s="85"/>
      <c r="F85" s="78"/>
      <c r="G85" s="78"/>
      <c r="I85" s="78"/>
      <c r="J85" s="78"/>
      <c r="K85" s="78"/>
      <c r="L85" s="78"/>
      <c r="M85" s="78"/>
      <c r="N85" s="78"/>
    </row>
    <row r="86" spans="2:6" ht="12.75">
      <c r="B86" s="68" t="s">
        <v>221</v>
      </c>
      <c r="C86" s="55" t="s">
        <v>95</v>
      </c>
      <c r="E86" s="78"/>
      <c r="F86" s="78"/>
    </row>
    <row r="87" spans="2:14" ht="12.75">
      <c r="B87" s="56"/>
      <c r="C87" s="55" t="s">
        <v>205</v>
      </c>
      <c r="E87" s="78"/>
      <c r="F87" s="78"/>
      <c r="N87" s="75"/>
    </row>
    <row r="88" spans="2:14" ht="12.75">
      <c r="B88" s="56"/>
      <c r="C88" s="55" t="s">
        <v>165</v>
      </c>
      <c r="E88" s="78"/>
      <c r="F88" s="78"/>
      <c r="N88" s="75"/>
    </row>
    <row r="89" spans="2:14" ht="12.75">
      <c r="B89" s="77"/>
      <c r="C89" s="55" t="s">
        <v>248</v>
      </c>
      <c r="D89" s="85"/>
      <c r="E89" s="78"/>
      <c r="F89" s="78"/>
      <c r="G89" s="78"/>
      <c r="I89" s="78"/>
      <c r="J89" s="78"/>
      <c r="K89" s="78"/>
      <c r="L89" s="88"/>
      <c r="M89" s="88"/>
      <c r="N89" s="78"/>
    </row>
    <row r="90" spans="2:14" ht="12.75">
      <c r="B90" s="77"/>
      <c r="C90" s="55"/>
      <c r="D90" s="85"/>
      <c r="E90" s="78"/>
      <c r="F90" s="78"/>
      <c r="G90" s="78"/>
      <c r="I90" s="78"/>
      <c r="J90" s="78"/>
      <c r="K90" s="78"/>
      <c r="L90" s="88"/>
      <c r="M90" s="88"/>
      <c r="N90" s="78"/>
    </row>
    <row r="91" spans="2:14" ht="12.75">
      <c r="B91" s="77"/>
      <c r="C91" s="55"/>
      <c r="D91" s="85"/>
      <c r="E91" s="78"/>
      <c r="F91" s="78"/>
      <c r="G91" s="78"/>
      <c r="I91" s="78"/>
      <c r="J91" s="78"/>
      <c r="K91" s="78"/>
      <c r="L91" s="88"/>
      <c r="M91" s="88"/>
      <c r="N91" s="78"/>
    </row>
    <row r="92" spans="1:2" ht="12.75">
      <c r="A92" s="77" t="s">
        <v>96</v>
      </c>
      <c r="B92" s="56" t="s">
        <v>97</v>
      </c>
    </row>
    <row r="93" spans="2:12" ht="12.75">
      <c r="B93" s="55" t="s">
        <v>265</v>
      </c>
      <c r="J93" s="70" t="s">
        <v>5</v>
      </c>
      <c r="L93" s="118" t="s">
        <v>5</v>
      </c>
    </row>
    <row r="94" spans="2:13" ht="12.75">
      <c r="B94" s="55" t="s">
        <v>112</v>
      </c>
      <c r="M94" s="69"/>
    </row>
    <row r="95" spans="2:13" ht="12.75">
      <c r="B95" s="55"/>
      <c r="C95" s="55" t="s">
        <v>208</v>
      </c>
      <c r="J95" s="167">
        <v>1966</v>
      </c>
      <c r="L95" s="69"/>
      <c r="M95" s="69"/>
    </row>
    <row r="96" spans="1:14" ht="12.75">
      <c r="A96" s="56"/>
      <c r="B96" s="55"/>
      <c r="C96" s="55" t="s">
        <v>131</v>
      </c>
      <c r="D96" s="55"/>
      <c r="E96" s="55"/>
      <c r="F96" s="55"/>
      <c r="G96" s="55"/>
      <c r="H96" s="55"/>
      <c r="I96" s="55"/>
      <c r="J96" s="62">
        <v>673</v>
      </c>
      <c r="K96" s="55"/>
      <c r="L96" s="83"/>
      <c r="M96" s="83"/>
      <c r="N96" s="55"/>
    </row>
    <row r="97" spans="1:14" ht="12.75">
      <c r="A97" s="56"/>
      <c r="B97" s="55"/>
      <c r="C97" s="55" t="s">
        <v>273</v>
      </c>
      <c r="D97" s="55"/>
      <c r="E97" s="55"/>
      <c r="F97" s="55"/>
      <c r="G97" s="55"/>
      <c r="H97" s="55"/>
      <c r="I97" s="55"/>
      <c r="J97" s="62">
        <v>6518</v>
      </c>
      <c r="K97" s="55"/>
      <c r="L97" s="83"/>
      <c r="M97" s="83"/>
      <c r="N97" s="55"/>
    </row>
    <row r="98" spans="1:14" ht="12.75">
      <c r="A98" s="56"/>
      <c r="B98" s="55"/>
      <c r="C98" s="55" t="s">
        <v>132</v>
      </c>
      <c r="D98" s="55"/>
      <c r="E98" s="55"/>
      <c r="F98" s="55"/>
      <c r="G98" s="55"/>
      <c r="H98" s="55"/>
      <c r="I98" s="55"/>
      <c r="J98" s="123">
        <v>16634</v>
      </c>
      <c r="K98" s="55"/>
      <c r="L98" s="69">
        <f>SUM(J95:J98)</f>
        <v>25791</v>
      </c>
      <c r="M98" s="83"/>
      <c r="N98" s="69"/>
    </row>
    <row r="99" spans="2:13" ht="12.75">
      <c r="B99" s="55" t="s">
        <v>113</v>
      </c>
      <c r="L99" s="69"/>
      <c r="M99" s="69"/>
    </row>
    <row r="100" spans="2:13" ht="12.75">
      <c r="B100" s="55"/>
      <c r="C100" s="55" t="str">
        <f>C96</f>
        <v>Hire purchase and finance lease</v>
      </c>
      <c r="J100" s="81">
        <v>947</v>
      </c>
      <c r="L100" s="69"/>
      <c r="M100" s="69"/>
    </row>
    <row r="101" spans="2:14" ht="13.5" customHeight="1">
      <c r="B101" s="55"/>
      <c r="C101" s="55" t="str">
        <f>C98</f>
        <v>Term loans</v>
      </c>
      <c r="J101" s="157">
        <v>30521</v>
      </c>
      <c r="L101" s="69">
        <f>SUM(J100:J101)</f>
        <v>31468</v>
      </c>
      <c r="N101" s="69"/>
    </row>
    <row r="102" spans="2:13" ht="13.5" customHeight="1" thickBot="1">
      <c r="B102" s="55"/>
      <c r="L102" s="158">
        <f>SUM(L93:L101)</f>
        <v>57259</v>
      </c>
      <c r="M102" s="82"/>
    </row>
    <row r="103" spans="2:13" ht="13.5" customHeight="1" thickTop="1">
      <c r="B103" s="55"/>
      <c r="L103" s="82"/>
      <c r="M103" s="82"/>
    </row>
    <row r="104" spans="2:10" ht="13.5" customHeight="1">
      <c r="B104" s="55" t="s">
        <v>213</v>
      </c>
      <c r="J104" s="82"/>
    </row>
    <row r="105" spans="2:10" ht="13.5" customHeight="1">
      <c r="B105" s="55"/>
      <c r="J105" s="82"/>
    </row>
    <row r="106" spans="2:10" ht="13.5" customHeight="1">
      <c r="B106" s="55" t="s">
        <v>181</v>
      </c>
      <c r="J106" s="82"/>
    </row>
    <row r="107" spans="2:10" ht="13.5" customHeight="1">
      <c r="B107" s="55" t="s">
        <v>183</v>
      </c>
      <c r="C107" s="55" t="s">
        <v>182</v>
      </c>
      <c r="J107" s="82"/>
    </row>
    <row r="108" spans="2:10" ht="13.5" customHeight="1">
      <c r="B108" s="55" t="s">
        <v>184</v>
      </c>
      <c r="C108" s="55" t="s">
        <v>185</v>
      </c>
      <c r="J108" s="82"/>
    </row>
    <row r="109" spans="2:10" ht="13.5" customHeight="1">
      <c r="B109" s="55" t="s">
        <v>186</v>
      </c>
      <c r="C109" s="55" t="s">
        <v>187</v>
      </c>
      <c r="J109" s="82"/>
    </row>
    <row r="110" spans="2:10" ht="13.5" customHeight="1">
      <c r="B110" s="55" t="s">
        <v>188</v>
      </c>
      <c r="C110" s="55" t="s">
        <v>198</v>
      </c>
      <c r="J110" s="82"/>
    </row>
    <row r="111" spans="2:10" ht="13.5" customHeight="1">
      <c r="B111" s="55" t="s">
        <v>189</v>
      </c>
      <c r="C111" s="55" t="s">
        <v>190</v>
      </c>
      <c r="J111" s="82"/>
    </row>
    <row r="112" spans="10:12" ht="25.5">
      <c r="J112" s="82" t="s">
        <v>162</v>
      </c>
      <c r="L112" s="70" t="s">
        <v>163</v>
      </c>
    </row>
    <row r="113" spans="2:12" ht="13.5" customHeight="1" thickBot="1">
      <c r="B113" s="55" t="s">
        <v>161</v>
      </c>
      <c r="J113" s="129">
        <v>11500</v>
      </c>
      <c r="L113" s="144">
        <v>43757</v>
      </c>
    </row>
    <row r="114" ht="13.5" customHeight="1" thickTop="1">
      <c r="B114" s="55"/>
    </row>
    <row r="115" ht="13.5" customHeight="1">
      <c r="B115" s="55"/>
    </row>
    <row r="116" spans="1:2" ht="14.25" customHeight="1">
      <c r="A116" s="77" t="s">
        <v>98</v>
      </c>
      <c r="B116" s="56" t="s">
        <v>99</v>
      </c>
    </row>
    <row r="117" spans="2:11" ht="14.25" customHeight="1">
      <c r="B117" s="84" t="s">
        <v>266</v>
      </c>
      <c r="C117" s="86"/>
      <c r="D117" s="86"/>
      <c r="E117" s="86"/>
      <c r="F117" s="86"/>
      <c r="G117" s="86"/>
      <c r="H117" s="86"/>
      <c r="I117" s="86"/>
      <c r="J117" s="86"/>
      <c r="K117" s="86"/>
    </row>
    <row r="118" ht="14.25" customHeight="1">
      <c r="B118" s="55"/>
    </row>
    <row r="119" ht="13.5" customHeight="1"/>
    <row r="120" spans="1:2" ht="12.75">
      <c r="A120" s="77" t="s">
        <v>100</v>
      </c>
      <c r="B120" s="56" t="s">
        <v>101</v>
      </c>
    </row>
    <row r="121" ht="12.75">
      <c r="B121" s="106" t="s">
        <v>199</v>
      </c>
    </row>
    <row r="122" ht="12.75">
      <c r="B122" s="55" t="s">
        <v>200</v>
      </c>
    </row>
    <row r="123" ht="12.75">
      <c r="B123" s="55" t="s">
        <v>201</v>
      </c>
    </row>
    <row r="124" ht="12.75">
      <c r="B124" s="55"/>
    </row>
    <row r="125" ht="12.75">
      <c r="B125" s="55" t="s">
        <v>268</v>
      </c>
    </row>
    <row r="126" spans="1:2" ht="12.75">
      <c r="A126" s="68"/>
      <c r="B126" s="55" t="s">
        <v>267</v>
      </c>
    </row>
    <row r="127" spans="1:2" ht="12.75">
      <c r="A127" s="68"/>
      <c r="B127" s="55"/>
    </row>
    <row r="128" spans="1:2" ht="12.75">
      <c r="A128" s="68"/>
      <c r="B128" s="55"/>
    </row>
    <row r="129" spans="1:2" ht="12.75">
      <c r="A129" s="77" t="s">
        <v>102</v>
      </c>
      <c r="B129" s="56" t="s">
        <v>103</v>
      </c>
    </row>
    <row r="130" ht="12.75">
      <c r="B130" s="55" t="s">
        <v>278</v>
      </c>
    </row>
    <row r="131" spans="2:6" ht="12.75">
      <c r="B131" s="55"/>
      <c r="F131" s="93"/>
    </row>
    <row r="132" spans="2:6" ht="12.75">
      <c r="B132" s="93"/>
      <c r="F132" s="93"/>
    </row>
    <row r="133" spans="1:2" ht="12.75">
      <c r="A133" s="77" t="s">
        <v>104</v>
      </c>
      <c r="B133" s="56" t="s">
        <v>148</v>
      </c>
    </row>
    <row r="134" spans="8:14" ht="12.75">
      <c r="H134" s="182" t="s">
        <v>87</v>
      </c>
      <c r="I134" s="182"/>
      <c r="J134" s="182"/>
      <c r="L134" s="182" t="s">
        <v>88</v>
      </c>
      <c r="M134" s="182"/>
      <c r="N134" s="182"/>
    </row>
    <row r="135" spans="8:14" ht="12.75">
      <c r="H135" s="92" t="s">
        <v>233</v>
      </c>
      <c r="I135" s="92"/>
      <c r="J135" s="92" t="s">
        <v>235</v>
      </c>
      <c r="K135" s="92"/>
      <c r="L135" s="131" t="str">
        <f>H135</f>
        <v>30 Sept 2005</v>
      </c>
      <c r="M135" s="92"/>
      <c r="N135" s="131" t="str">
        <f>J135</f>
        <v>30 Sept 2004</v>
      </c>
    </row>
    <row r="136" spans="2:14" ht="12.75">
      <c r="B136" s="56" t="s">
        <v>202</v>
      </c>
      <c r="H136" s="70"/>
      <c r="J136" s="70"/>
      <c r="L136" s="70"/>
      <c r="N136" s="70"/>
    </row>
    <row r="137" spans="2:14" ht="17.25" customHeight="1">
      <c r="B137" s="55" t="s">
        <v>105</v>
      </c>
      <c r="H137" s="69">
        <f>PL!C36</f>
        <v>2679</v>
      </c>
      <c r="I137" s="70"/>
      <c r="J137" s="167">
        <f>PL!E36</f>
        <v>4745</v>
      </c>
      <c r="K137" s="167"/>
      <c r="L137" s="167">
        <f>PL!G36</f>
        <v>7864</v>
      </c>
      <c r="M137" s="167"/>
      <c r="N137" s="167">
        <f>PL!I36</f>
        <v>14849</v>
      </c>
    </row>
    <row r="138" spans="2:14" ht="17.25" customHeight="1">
      <c r="B138" s="55" t="s">
        <v>106</v>
      </c>
      <c r="H138" s="69"/>
      <c r="I138" s="70"/>
      <c r="J138" s="167"/>
      <c r="K138" s="167"/>
      <c r="L138" s="167"/>
      <c r="M138" s="167"/>
      <c r="N138" s="167"/>
    </row>
    <row r="139" spans="2:14" ht="12.75">
      <c r="B139" s="55" t="s">
        <v>107</v>
      </c>
      <c r="H139" s="69">
        <v>660000</v>
      </c>
      <c r="I139" s="70"/>
      <c r="J139" s="167">
        <v>660000</v>
      </c>
      <c r="K139" s="167"/>
      <c r="L139" s="167">
        <v>660000</v>
      </c>
      <c r="M139" s="167"/>
      <c r="N139" s="167">
        <v>612044</v>
      </c>
    </row>
    <row r="140" spans="2:14" ht="17.25" customHeight="1" thickBot="1">
      <c r="B140" s="55" t="s">
        <v>203</v>
      </c>
      <c r="H140" s="156">
        <f>H137/H139*100</f>
        <v>0.4059090909090909</v>
      </c>
      <c r="I140" s="154"/>
      <c r="J140" s="176">
        <f>J137/J139*100</f>
        <v>0.7189393939393939</v>
      </c>
      <c r="K140" s="177"/>
      <c r="L140" s="176">
        <f>L137/L139*100</f>
        <v>1.1915151515151516</v>
      </c>
      <c r="M140" s="177"/>
      <c r="N140" s="176">
        <f>N137/N139*100</f>
        <v>2.4261327616968713</v>
      </c>
    </row>
    <row r="141" spans="2:14" ht="13.5" thickTop="1">
      <c r="B141" s="55"/>
      <c r="H141" s="167"/>
      <c r="J141" s="167"/>
      <c r="K141" s="167"/>
      <c r="L141" s="167"/>
      <c r="M141" s="167"/>
      <c r="N141" s="167"/>
    </row>
    <row r="142" spans="2:14" ht="12.75">
      <c r="B142" s="56" t="s">
        <v>204</v>
      </c>
      <c r="H142" s="69"/>
      <c r="J142" s="167"/>
      <c r="K142" s="167"/>
      <c r="L142" s="167"/>
      <c r="M142" s="167"/>
      <c r="N142" s="167"/>
    </row>
    <row r="143" spans="2:14" ht="17.25" customHeight="1">
      <c r="B143" s="55" t="s">
        <v>105</v>
      </c>
      <c r="H143" s="69">
        <f>H137</f>
        <v>2679</v>
      </c>
      <c r="J143" s="167">
        <f>J137</f>
        <v>4745</v>
      </c>
      <c r="K143" s="167"/>
      <c r="L143" s="167">
        <f>L137</f>
        <v>7864</v>
      </c>
      <c r="M143" s="167"/>
      <c r="N143" s="167">
        <f>N137</f>
        <v>14849</v>
      </c>
    </row>
    <row r="144" spans="2:14" ht="18" customHeight="1">
      <c r="B144" s="55" t="s">
        <v>106</v>
      </c>
      <c r="H144" s="69"/>
      <c r="J144" s="167"/>
      <c r="K144" s="167"/>
      <c r="L144" s="167"/>
      <c r="M144" s="167"/>
      <c r="N144" s="167"/>
    </row>
    <row r="145" spans="2:14" ht="12.75">
      <c r="B145" s="55" t="s">
        <v>107</v>
      </c>
      <c r="H145" s="69">
        <v>660000</v>
      </c>
      <c r="J145" s="167">
        <v>660000</v>
      </c>
      <c r="K145" s="167"/>
      <c r="L145" s="167">
        <v>660000</v>
      </c>
      <c r="M145" s="167"/>
      <c r="N145" s="167">
        <v>612044</v>
      </c>
    </row>
    <row r="146" spans="2:14" ht="22.5" customHeight="1" thickBot="1">
      <c r="B146" s="55" t="s">
        <v>203</v>
      </c>
      <c r="H146" s="156">
        <f>H143/H145*100</f>
        <v>0.4059090909090909</v>
      </c>
      <c r="I146" s="155"/>
      <c r="J146" s="176">
        <f>J143/J145*100</f>
        <v>0.7189393939393939</v>
      </c>
      <c r="K146" s="177"/>
      <c r="L146" s="176">
        <f>L143/L145*100</f>
        <v>1.1915151515151516</v>
      </c>
      <c r="M146" s="177"/>
      <c r="N146" s="176">
        <f>N143/N145*100</f>
        <v>2.4261327616968713</v>
      </c>
    </row>
    <row r="147" spans="2:12" ht="13.5" thickTop="1">
      <c r="B147" s="106"/>
      <c r="L147" s="70"/>
    </row>
    <row r="148" spans="2:14" ht="12.75">
      <c r="B148" s="55" t="s">
        <v>156</v>
      </c>
      <c r="J148" s="55"/>
      <c r="K148" s="55"/>
      <c r="L148" s="55"/>
      <c r="M148" s="55"/>
      <c r="N148" s="55"/>
    </row>
    <row r="149" spans="2:14" ht="12.75">
      <c r="B149" s="55" t="s">
        <v>157</v>
      </c>
      <c r="J149" s="55"/>
      <c r="K149" s="55"/>
      <c r="L149" s="55"/>
      <c r="M149" s="55"/>
      <c r="N149" s="55"/>
    </row>
    <row r="150" spans="10:14" ht="12.75">
      <c r="J150" s="55"/>
      <c r="K150" s="55"/>
      <c r="L150" s="55"/>
      <c r="M150" s="55"/>
      <c r="N150" s="55"/>
    </row>
    <row r="151" spans="10:14" ht="12.75">
      <c r="J151" s="55"/>
      <c r="K151" s="55"/>
      <c r="L151" s="55"/>
      <c r="M151" s="55"/>
      <c r="N151" s="55"/>
    </row>
    <row r="152" spans="10:14" ht="12.75">
      <c r="J152" s="55"/>
      <c r="K152" s="55"/>
      <c r="L152" s="55"/>
      <c r="M152" s="55"/>
      <c r="N152" s="55"/>
    </row>
    <row r="153" spans="1:14" ht="12.75">
      <c r="A153" s="95" t="s">
        <v>108</v>
      </c>
      <c r="B153" s="95"/>
      <c r="J153" s="55"/>
      <c r="K153" s="55"/>
      <c r="L153" s="55"/>
      <c r="M153" s="55"/>
      <c r="N153" s="55"/>
    </row>
    <row r="154" spans="2:14" ht="12.75">
      <c r="B154" s="95"/>
      <c r="J154" s="55"/>
      <c r="K154" s="55"/>
      <c r="L154" s="55"/>
      <c r="M154" s="55"/>
      <c r="N154" s="55"/>
    </row>
    <row r="155" spans="1:14" ht="12.75">
      <c r="A155" s="95" t="s">
        <v>214</v>
      </c>
      <c r="B155" s="95"/>
      <c r="J155" s="55"/>
      <c r="K155" s="55"/>
      <c r="L155" s="55"/>
      <c r="M155" s="55"/>
      <c r="N155" s="55"/>
    </row>
    <row r="156" spans="1:14" ht="12.75">
      <c r="A156" s="95" t="s">
        <v>109</v>
      </c>
      <c r="B156" s="95"/>
      <c r="J156" s="55"/>
      <c r="K156" s="55"/>
      <c r="L156" s="55"/>
      <c r="M156" s="55"/>
      <c r="N156" s="55"/>
    </row>
    <row r="157" spans="1:14" ht="12.75">
      <c r="A157" s="96" t="s">
        <v>247</v>
      </c>
      <c r="B157" s="95"/>
      <c r="J157" s="55"/>
      <c r="K157" s="55"/>
      <c r="L157" s="55"/>
      <c r="M157" s="55"/>
      <c r="N157" s="55"/>
    </row>
    <row r="158" spans="1:14" ht="12.75">
      <c r="A158" s="96"/>
      <c r="B158" s="95"/>
      <c r="J158" s="55"/>
      <c r="K158" s="55"/>
      <c r="L158" s="55"/>
      <c r="M158" s="55"/>
      <c r="N158" s="55"/>
    </row>
    <row r="159" spans="1:14" ht="12.75">
      <c r="A159" s="96"/>
      <c r="B159" s="95"/>
      <c r="J159" s="55"/>
      <c r="K159" s="55"/>
      <c r="L159" s="55"/>
      <c r="M159" s="55"/>
      <c r="N159" s="55"/>
    </row>
    <row r="160" spans="1:14" ht="12.75">
      <c r="A160" s="96"/>
      <c r="B160" s="95"/>
      <c r="J160" s="55"/>
      <c r="K160" s="55"/>
      <c r="L160" s="55"/>
      <c r="M160" s="55"/>
      <c r="N160" s="55"/>
    </row>
    <row r="161" spans="10:13" ht="12.75">
      <c r="J161" s="55"/>
      <c r="K161" s="55"/>
      <c r="L161" s="55"/>
      <c r="M161" s="55"/>
    </row>
  </sheetData>
  <mergeCells count="4">
    <mergeCell ref="H32:J32"/>
    <mergeCell ref="L32:N32"/>
    <mergeCell ref="H134:J134"/>
    <mergeCell ref="L134:N134"/>
  </mergeCells>
  <printOptions/>
  <pageMargins left="0.75" right="0.5" top="0.75" bottom="0.75" header="0.5" footer="0.5"/>
  <pageSetup firstPageNumber="7" useFirstPageNumber="1" horizontalDpi="600" verticalDpi="600" orientation="portrait" scale="80" r:id="rId1"/>
  <headerFooter alignWithMargins="0">
    <oddFooter>&amp;C&amp;"Microsoft Sans Serif,Regular"&amp;P</oddFooter>
  </headerFooter>
  <rowBreaks count="2" manualBreakCount="2">
    <brk id="65" max="14" man="1"/>
    <brk id="1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Symphony House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shirley.fong</dc:creator>
  <cp:keywords/>
  <dc:description/>
  <cp:lastModifiedBy>B840CBL</cp:lastModifiedBy>
  <cp:lastPrinted>2005-11-23T09:11:25Z</cp:lastPrinted>
  <dcterms:created xsi:type="dcterms:W3CDTF">2003-05-12T06:42:48Z</dcterms:created>
  <dcterms:modified xsi:type="dcterms:W3CDTF">2005-11-23T10:00:25Z</dcterms:modified>
  <cp:category/>
  <cp:version/>
  <cp:contentType/>
  <cp:contentStatus/>
</cp:coreProperties>
</file>