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65" yWindow="420" windowWidth="5910" windowHeight="5145" tabRatio="622" firstSheet="1" activeTab="4"/>
  </bookViews>
  <sheets>
    <sheet name="Income Statements"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_xlnm.Print_Area" localSheetId="3">'Cash Flow Statement'!$A$1:$H$58</definedName>
    <definedName name="_xlnm.Print_Area" localSheetId="0">'Income Statements'!$A$1:$K$43</definedName>
    <definedName name="_xlnm.Print_Area" localSheetId="4">'Notes'!$A$1:$L$194</definedName>
  </definedNames>
  <calcPr fullCalcOnLoad="1"/>
</workbook>
</file>

<file path=xl/sharedStrings.xml><?xml version="1.0" encoding="utf-8"?>
<sst xmlns="http://schemas.openxmlformats.org/spreadsheetml/2006/main" count="325" uniqueCount="258">
  <si>
    <t>INDIVIDUAL QUARTER</t>
  </si>
  <si>
    <t>CUMULATIVE QUARTER</t>
  </si>
  <si>
    <t>CURRENT YEAR QUARTER</t>
  </si>
  <si>
    <t>CURRENT YEAR TO DATE</t>
  </si>
  <si>
    <t>(a)</t>
  </si>
  <si>
    <t>(b)</t>
  </si>
  <si>
    <t>(c)</t>
  </si>
  <si>
    <t>Taxation</t>
  </si>
  <si>
    <t>AS AT END OF CURRENT YEAR QUARTER</t>
  </si>
  <si>
    <t>Short Term Borrowings</t>
  </si>
  <si>
    <t>Share Premium</t>
  </si>
  <si>
    <t>PRECEDING YEAR CORRESPONDING PERIOD</t>
  </si>
  <si>
    <t>AS AT PRECEDING FINANCIAL YEAR END</t>
  </si>
  <si>
    <t>(Incorporated in Malaysia)</t>
  </si>
  <si>
    <t>Share Capital</t>
  </si>
  <si>
    <t>NOTES</t>
  </si>
  <si>
    <t>The Group's operations were not subject to any seasonal or cyclical changes.</t>
  </si>
  <si>
    <t>Portion of hire purchase creditors payable within 12 months</t>
  </si>
  <si>
    <t>Dividends</t>
  </si>
  <si>
    <t>By Order of the Board</t>
  </si>
  <si>
    <t>Kuala Lumpur</t>
  </si>
  <si>
    <t xml:space="preserve"> </t>
  </si>
  <si>
    <t>Portion of hire purchase creditors payable after 12 months</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</si>
  <si>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</si>
  <si>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</si>
  <si>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</si>
  <si>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</si>
  <si>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</si>
  <si>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</si>
  <si>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</si>
  <si>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</si>
  <si>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</si>
  <si>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</si>
  <si>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</si>
  <si>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(The Condensed Consolidated Income Statements should be read in conjunction with</t>
  </si>
  <si>
    <t>CONDENSED CONSOLIDATED BALANCE SHEETS</t>
  </si>
  <si>
    <t>PROPERTY, PLANT AND EQUIPMENT</t>
  </si>
  <si>
    <t>CURRENT ASSETS</t>
  </si>
  <si>
    <t>Inventories</t>
  </si>
  <si>
    <t>Trade Receivables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</si>
  <si>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</si>
  <si>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</si>
  <si>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</si>
  <si>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</si>
  <si>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</si>
  <si>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</si>
  <si>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</si>
  <si>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</si>
  <si>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Non-Distributable Reserve- Share Premium</t>
  </si>
  <si>
    <t>Total</t>
  </si>
  <si>
    <t>Note:</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</si>
  <si>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</si>
  <si>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</si>
  <si>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</si>
  <si>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</si>
  <si>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</si>
  <si>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</si>
  <si>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</si>
  <si>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</si>
  <si>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</si>
  <si>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</si>
  <si>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</si>
  <si>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</si>
  <si>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Tax paid</t>
  </si>
  <si>
    <t>CASH FLOWS FROM INVESTING ACTIVITIES</t>
  </si>
  <si>
    <t>Purchase of property, plant and equipment</t>
  </si>
  <si>
    <t>CASH FLOWS FROM FINANCING ACTIVITIES</t>
  </si>
  <si>
    <t>NET DECREASE IN CASH AND CASH EQUIVALENTS</t>
  </si>
  <si>
    <t>A</t>
  </si>
  <si>
    <t>NOTES TO THE INTERIM FINANCIAL REPORT</t>
  </si>
  <si>
    <t>A1</t>
  </si>
  <si>
    <t>Basis of preparation</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</si>
  <si>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</si>
  <si>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</si>
  <si>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</si>
  <si>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</si>
  <si>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</si>
  <si>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</si>
  <si>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</si>
  <si>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</si>
  <si>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</si>
  <si>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</si>
  <si>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</si>
  <si>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A7</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</si>
  <si>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</si>
  <si>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</si>
  <si>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</si>
  <si>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</si>
  <si>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</si>
  <si>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</si>
  <si>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</si>
  <si>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</si>
  <si>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</si>
  <si>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</si>
  <si>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</si>
  <si>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</si>
  <si>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</si>
  <si>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</si>
  <si>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</si>
  <si>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</si>
  <si>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</si>
  <si>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</si>
  <si>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</si>
  <si>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</si>
  <si>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</si>
  <si>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</si>
  <si>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</si>
  <si>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</si>
  <si>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</si>
  <si>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</si>
  <si>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</si>
  <si>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</si>
  <si>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</si>
  <si>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</si>
  <si>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</si>
  <si>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</si>
  <si>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</si>
  <si>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B11</t>
  </si>
  <si>
    <t>Material litigation</t>
  </si>
  <si>
    <t>B12</t>
  </si>
  <si>
    <t>B13</t>
  </si>
  <si>
    <t>Group's borrowings and debt securities</t>
  </si>
  <si>
    <t>a.</t>
  </si>
  <si>
    <t>ESOS granted and exercised</t>
  </si>
  <si>
    <t>No. of Options</t>
  </si>
  <si>
    <t>'000</t>
  </si>
  <si>
    <t>Exercised</t>
  </si>
  <si>
    <t>Valuation of property, plant and equipment</t>
  </si>
  <si>
    <t xml:space="preserve">Basic </t>
  </si>
  <si>
    <t>(Note A15)</t>
  </si>
  <si>
    <t>The Employee Share Option Scheme ("ESOS") for the benefit of eligible executives including Executive Directors of the Company and its subsidiary company has come into effect on 16 August 2002 for a period of 6 years.</t>
  </si>
  <si>
    <t>Options granted as at 16 August 2002</t>
  </si>
  <si>
    <t>There are no comparative figures as this is the first year of interim financial statements prepared in accordance with MASB 26 Interim Financial Reporting</t>
  </si>
  <si>
    <t>Options outstanding as at 31 December 2002</t>
  </si>
  <si>
    <t>Development expenditure paid</t>
  </si>
  <si>
    <t>There were no changes in the valuation of the property, plant and equipment reported in the previous audited financial statements that will have effect in the current financial quarter under review.</t>
  </si>
  <si>
    <t>Material events subsequent to the end of the quarter</t>
  </si>
  <si>
    <t>DEVELOPMENT EXPENDITURE</t>
  </si>
  <si>
    <t>(The Condensed Consolidated Statement of Changes in Equity should be read in conjunction with</t>
  </si>
  <si>
    <t>(Company No: 451734-A)</t>
  </si>
  <si>
    <t>Business Segment</t>
  </si>
  <si>
    <t>Turnover</t>
  </si>
  <si>
    <t>(RM'000)</t>
  </si>
  <si>
    <t xml:space="preserve">Biometrics </t>
  </si>
  <si>
    <t>Electronics Publishing System and MIS</t>
  </si>
  <si>
    <t>Less: Fixed deposits pledged to licensed banks</t>
  </si>
  <si>
    <t>Secured Short Term Borrowings:-</t>
  </si>
  <si>
    <t>Secured Long Term Borrowings:-</t>
  </si>
  <si>
    <t>Proceeds from disposal of property, plant and equipment</t>
  </si>
  <si>
    <t>Net loss for the period (cumulative)</t>
  </si>
  <si>
    <t>Portion of Term Loan payable within 12 months</t>
  </si>
  <si>
    <t>Portion of Term Loan payable after 12 months</t>
  </si>
  <si>
    <t>Weighted Average Number of</t>
  </si>
  <si>
    <t>SHARE CAPITAL</t>
  </si>
  <si>
    <t>RESERVES</t>
  </si>
  <si>
    <t>MINORITY INTERESTS</t>
  </si>
  <si>
    <t>LONG TERM BORROWINGS</t>
  </si>
  <si>
    <t>DEFERRED TAX LIABILITIES</t>
  </si>
  <si>
    <t>Issue of share capital</t>
  </si>
  <si>
    <t>Fixed deposits</t>
  </si>
  <si>
    <t>All borrowings are denominated in Ringgit Malaysia.</t>
  </si>
  <si>
    <t>Off-balance sheet financial instruments</t>
  </si>
  <si>
    <t>PUC FOUNDER (MSC) BERHAD</t>
  </si>
  <si>
    <t>(Company No:-451734-A)</t>
  </si>
  <si>
    <t>The Group neither announced any profit forecast nor profit guarantee during the financial quarter.</t>
  </si>
  <si>
    <t>There were no contingent liabilities as at the date of this announcement.</t>
  </si>
  <si>
    <t>There were no capital commitments as at the date of this announcement.</t>
  </si>
  <si>
    <t>(The figures have not been audited)</t>
  </si>
  <si>
    <t>-ESOS</t>
  </si>
  <si>
    <t>31/12/2004</t>
  </si>
  <si>
    <t>DEFERRED ASSETS</t>
  </si>
  <si>
    <t>*</t>
  </si>
  <si>
    <t>LONG TERM INVESTMENT *</t>
  </si>
  <si>
    <t>Distributable - Retained Profit / (Accumulated loss)</t>
  </si>
  <si>
    <t>Acquisition of associate *</t>
  </si>
  <si>
    <t>RM 1.00</t>
  </si>
  <si>
    <t>There is no issuance of debt and equity securities for the quarter under review.</t>
  </si>
  <si>
    <t>Loss per share</t>
  </si>
  <si>
    <t>b.</t>
  </si>
  <si>
    <t>Diluted</t>
  </si>
  <si>
    <t>The interim financial report has been prepared in compliance with FRS 134, Interim Financial Reporting and Appendix 7A of the Listing Requirements of Bursa Malaysia Securities Berhad for the MESDAQ Market.</t>
  </si>
  <si>
    <t>ADDITIONAL INFORMATION REQUIRED PURSUANT TO APPENDIX 7A OF THE MESDAQ MARKET LISTING REQUIREMENTS</t>
  </si>
  <si>
    <t>the Annual Financial Report for the year ended 31 December 2004)</t>
  </si>
  <si>
    <t>N/A</t>
  </si>
  <si>
    <t>The interim financial report should be read in conjunction with the audited financial statements of the Group for the year ended 31 December 2004.</t>
  </si>
  <si>
    <t>The accounting policies and methods of computation adopted by the Group in this interim financial report are consistent with those adopted in the audited financial statements for the year ended 31 December 2004.</t>
  </si>
  <si>
    <t>Net profit for the period (cumulative)</t>
  </si>
  <si>
    <t>30/06/2005</t>
  </si>
  <si>
    <t>30/06/2004</t>
  </si>
  <si>
    <t>Quarterly report on consolidated results for the 2nd quarter ended 30.06.05</t>
  </si>
  <si>
    <t>30.06.2005</t>
  </si>
  <si>
    <t>Private Placement</t>
  </si>
  <si>
    <t>Dividends paid</t>
  </si>
  <si>
    <t>Q2</t>
  </si>
  <si>
    <t>6 months ended 30.06.04</t>
  </si>
  <si>
    <t>6 months ended 30.06.05</t>
  </si>
  <si>
    <t>There was no taxation provided during the financial quarter under review.</t>
  </si>
  <si>
    <t>There was no purchase or disposal of unquoted investments and properties for the quarter under review.</t>
  </si>
  <si>
    <t>There was no acquisition or disposal of quoted securities for the quarter under review.</t>
  </si>
  <si>
    <t>There was no financial instrument with off-balance sheet risk as at the date of this announcement applicable to the Group.</t>
  </si>
  <si>
    <t>There was no material litigations pending on the date of this announcement.</t>
  </si>
  <si>
    <t>There was no dividend paid for the quarter under review.</t>
  </si>
  <si>
    <t>Profit/(Loss) from operations</t>
  </si>
  <si>
    <t>Profit/(Loss) before taxation</t>
  </si>
  <si>
    <t>Other Receivables, Deposits and Prepayments</t>
  </si>
  <si>
    <t>Amount Owing by Associate</t>
  </si>
  <si>
    <t>Amount Owing by Related Companies</t>
  </si>
  <si>
    <t>Amount Owing to Related Companies</t>
  </si>
  <si>
    <t>CONDENSED CONSOLIDATED STATEMENTS OF CHANGES IN EQUITY</t>
  </si>
  <si>
    <t>6 months quarter ended 30.06.2005</t>
  </si>
  <si>
    <t>Balance as at 1 January 2005</t>
  </si>
  <si>
    <t>Balance as at  30 June 2004</t>
  </si>
  <si>
    <t>Balance as at  30 June 2005</t>
  </si>
  <si>
    <t>CONDENSED CONSOLIDATED CASH FLOW STATEMENTS</t>
  </si>
  <si>
    <t>Operating profit/(loss) before working capital changes</t>
  </si>
  <si>
    <t>Cash from / (used in) operations:</t>
  </si>
  <si>
    <t>Issuance of shares</t>
  </si>
  <si>
    <t>Proceeds from/(Repayment of ) Bank borrowings</t>
  </si>
  <si>
    <t>CASH AND CASH EQUIVALENTS AT BEGINNING OF THE PERIOD</t>
  </si>
  <si>
    <t>CASH AND CASH EQUIVALENTS AT END OF THE PERIOD</t>
  </si>
  <si>
    <t>(The Condensed Consolidated Cash Flow Statements should be read in conjunction with</t>
  </si>
  <si>
    <t>There were no changes in the composition of the Group for the quarter under review.</t>
  </si>
  <si>
    <t>Current quarter</t>
  </si>
  <si>
    <t>ended 30.06.05</t>
  </si>
  <si>
    <t>--  Vigilance Security Sdn Bhd</t>
  </si>
  <si>
    <t>-- Foundermall Dot Com Sdn Bhd</t>
  </si>
  <si>
    <t>Office Rental received from</t>
  </si>
  <si>
    <t>Purchase of Software from</t>
  </si>
  <si>
    <t>Purchase of printing film from</t>
  </si>
  <si>
    <t>-- Beijing Founder Electronics Co. Ltd</t>
  </si>
  <si>
    <t>Sales of fingerprint products to</t>
  </si>
  <si>
    <t>6 months quarter ended 30.06.2004</t>
  </si>
  <si>
    <t>Balance as at 1 January 2004</t>
  </si>
  <si>
    <t>The relationships of the related parties with PUC are described in the circular to shareholders dated 26 April 2005 in relation the Proposed Shareholders' Mandate for Recurrent Related Party Transactions of a Revenue or Trading Nature.</t>
  </si>
  <si>
    <t>Accumulated Loss</t>
  </si>
  <si>
    <t>Net Tangible Assets Per Share (sen)</t>
  </si>
  <si>
    <t>Net cash from / (used in) operating activities</t>
  </si>
  <si>
    <t>Net cash from / (used in) investing activities</t>
  </si>
  <si>
    <t>Net cash from / (used in) financing activities</t>
  </si>
  <si>
    <t>There were no changes in estimates of amounts reported in prior financial years which have a material effect in the current financial quarter.</t>
  </si>
  <si>
    <t>There were no material events subsequent to the current financial quarter up to the date of this report which is likely to substantially affect the results of the operations of the Group.</t>
  </si>
  <si>
    <t>The effects on the loss per share for current quarter and year to date arising from the assumed conversion of the Employee Share Option Scheme options is anti-dilutive.</t>
  </si>
  <si>
    <t>The preceding year's annual audited financial statements were not subject to any qualification.</t>
  </si>
  <si>
    <t>There was no corporate proposals announced but not completed as at the date of this announcement except for the following:-</t>
  </si>
  <si>
    <t>The Group recorded a turnover of RM3,136,470 and a loss after tax of RM196,486 in Q2 2005 compared to RM2,776,708 and a loss after tax of RM562,385 in Q1 2005. There is an improvement in the turnover of the Group as compared to the preceding quarter. The loss has reduced due to improved performance and lower operating expenditure in Malaysia operations during the quarter.</t>
  </si>
  <si>
    <t>After Tax</t>
  </si>
  <si>
    <t>The following recurrent related party transactions were approved by the shareholders at the Annual General Meeting held on 18 May 2005.</t>
  </si>
  <si>
    <t>Pledge to Licensed Banks</t>
  </si>
  <si>
    <t>ordinary shares of RM0.10 each in issue ('000)</t>
  </si>
  <si>
    <t>Profit/(Loss) after taxation</t>
  </si>
  <si>
    <t>Long term investment consist of investment in an associate company amounting to RM1.00</t>
  </si>
  <si>
    <t>Profit/(Loss)</t>
  </si>
  <si>
    <t>Profit/(Loss) per Share (Sen)</t>
  </si>
  <si>
    <t>The Company had made an announcement on 25 October 2004 via K&amp;N Kenanga Bhd, that the Company is proposing to undertake a private placement of up to a maximum of 7,500,000 new ordinary shares of RM0.10 each ("Shares"), representing 10% of the issued and paid-up share capital of PUC ("Placement Share") as at 31 December 2003, to investors to be identified ("Proposed Private Placement"). The Securities Commission ("SC") had approved the Proposed Private Placement on 2 February 2005.  On 14 July 2005, the Company had made an annoucement via K&amp;N Kenanga Berhad, that the Company had submitted an application to the SC to seek the approval for an extension of time to complete the Proposed Private Placement. The SC had vide its letter dated 29 July 2005, approved the extension of time of up to 1 February 2006 to complete the Proposed Private Placement.</t>
  </si>
  <si>
    <t>Loss per share was calculated based on the loss after tax for the current quarter and 6-month period ended 30 June 2005 of RM196,486 and RM758,871 respectively and the weighted average number of ordinary shares of RM0.10 each in issue during the current financial quarter of 75,071,000 shares.</t>
  </si>
  <si>
    <t>Date: 26 August 2005</t>
  </si>
  <si>
    <t>Based on the Group's performance to date, the Board is hopeful that the performance will improve in the coming quarters due to wider global dealer network for the Group's biometrics products and foreseeable increase in sales in Hong Kong.</t>
  </si>
  <si>
    <t>For the current financial quarter under review, the Group recorded a turnover of RM3,136,470 and a loss after tax of RM196,486 compared with preceding year's corresponding quarter turnover of RM5,169,053 and a profit after tax of RM113,813. The loss after tax is due to lower turnover derived from the Electronic Publishing System and MIS industry from the Group's Hong Kong operations.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</si>
</sst>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quot;Yes&quot;;&quot;Yes&quot;;&quot;No&quot;"/>
    <numFmt numFmtId="179" formatCode="&quot;True&quot;;&quot;True&quot;;&quot;False&quot;"/>
    <numFmt numFmtId="180" formatCode="&quot;On&quot;;&quot;On&quot;;&quot;Off&quot;"/>
    <numFmt numFmtId="181" formatCode="0.0%"/>
    <numFmt numFmtId="182" formatCode="_(* #,##0.000_);_(* \(#,##0.000\);_(* &quot;-&quot;???_);_(@_)"/>
    <numFmt numFmtId="183" formatCode="0.0"/>
  </numFmts>
  <fonts count="14">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
      <sz val="10"/>
      <color indexed="8"/>
      <name val="Arial Narrow"/>
      <family val="2"/>
    </font>
    <font>
      <b/>
      <sz val="10"/>
      <color indexed="8"/>
      <name val="Arial Narrow"/>
      <family val="2"/>
    </font>
    <font>
      <sz val="10"/>
      <color indexed="22"/>
      <name val="Arial Narrow"/>
      <family val="2"/>
    </font>
    <font>
      <sz val="10"/>
      <color indexed="9"/>
      <name val="Arial Narrow"/>
      <family val="2"/>
    </font>
    <font>
      <u val="single"/>
      <sz val="10"/>
      <color indexed="12"/>
      <name val="Arial Narrow"/>
      <family val="0"/>
    </font>
    <font>
      <u val="single"/>
      <sz val="10"/>
      <color indexed="36"/>
      <name val="Arial Narrow"/>
      <family val="0"/>
    </font>
  </fonts>
  <fills count="3">
    <fill>
      <patternFill/>
    </fill>
    <fill>
      <patternFill patternType="gray125"/>
    </fill>
    <fill>
      <patternFill patternType="solid">
        <fgColor indexed="8"/>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0" fontId="0" fillId="0" borderId="0" xfId="0" applyAlignment="1">
      <alignment horizontal="justify" vertical="top"/>
    </xf>
    <xf numFmtId="174" fontId="0" fillId="0" borderId="0" xfId="0" applyNumberFormat="1" applyBorder="1" applyAlignment="1">
      <alignment horizontal="center" vertical="center"/>
    </xf>
    <xf numFmtId="0" fontId="0" fillId="0" borderId="0" xfId="0" applyFill="1" applyBorder="1" applyAlignment="1">
      <alignment vertical="center"/>
    </xf>
    <xf numFmtId="43" fontId="0" fillId="0" borderId="0" xfId="15" applyAlignment="1">
      <alignment/>
    </xf>
    <xf numFmtId="0" fontId="1" fillId="0" borderId="0" xfId="0" applyFont="1" applyAlignment="1">
      <alignment horizontal="center" vertical="top"/>
    </xf>
    <xf numFmtId="173" fontId="0" fillId="0" borderId="0" xfId="15" applyNumberFormat="1" applyAlignment="1">
      <alignment/>
    </xf>
    <xf numFmtId="173" fontId="0" fillId="0" borderId="1" xfId="15" applyNumberFormat="1" applyBorder="1" applyAlignment="1">
      <alignment/>
    </xf>
    <xf numFmtId="173" fontId="0" fillId="0" borderId="2" xfId="15" applyNumberFormat="1" applyBorder="1" applyAlignment="1">
      <alignment/>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1" fontId="0" fillId="0" borderId="3" xfId="0" applyNumberFormat="1" applyBorder="1" applyAlignment="1">
      <alignment horizontal="center" vertical="center"/>
    </xf>
    <xf numFmtId="41" fontId="0" fillId="0" borderId="4" xfId="0" applyNumberFormat="1" applyBorder="1" applyAlignment="1">
      <alignment horizontal="center" vertical="center"/>
    </xf>
    <xf numFmtId="41" fontId="0" fillId="0" borderId="5" xfId="0" applyNumberFormat="1" applyBorder="1" applyAlignment="1">
      <alignment horizontal="center" vertical="center"/>
    </xf>
    <xf numFmtId="41" fontId="0" fillId="0" borderId="6"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justify" vertical="top"/>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0" fillId="0" borderId="0" xfId="0" applyNumberFormat="1" applyFont="1" applyBorder="1" applyAlignment="1">
      <alignment/>
    </xf>
    <xf numFmtId="173" fontId="0" fillId="0" borderId="0" xfId="15" applyNumberFormat="1" applyFont="1"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quotePrefix="1">
      <alignment horizontal="center" vertical="top"/>
    </xf>
    <xf numFmtId="173" fontId="0" fillId="0" borderId="0" xfId="15" applyNumberFormat="1" applyFont="1" applyAlignment="1">
      <alignment horizontal="justify" vertical="top"/>
    </xf>
    <xf numFmtId="173" fontId="0" fillId="0" borderId="7" xfId="15" applyNumberFormat="1" applyFont="1" applyBorder="1" applyAlignment="1">
      <alignment horizontal="justify" vertical="top"/>
    </xf>
    <xf numFmtId="41" fontId="0" fillId="0" borderId="0" xfId="0" applyNumberFormat="1" applyBorder="1" applyAlignment="1">
      <alignment/>
    </xf>
    <xf numFmtId="41" fontId="0" fillId="0" borderId="7" xfId="0" applyNumberFormat="1" applyBorder="1" applyAlignment="1">
      <alignment horizontal="center" vertical="center"/>
    </xf>
    <xf numFmtId="0" fontId="0" fillId="0" borderId="0" xfId="0" applyFill="1" applyAlignment="1">
      <alignment/>
    </xf>
    <xf numFmtId="0" fontId="0" fillId="0" borderId="0" xfId="0" applyAlignment="1">
      <alignment horizontal="justify"/>
    </xf>
    <xf numFmtId="43" fontId="0" fillId="0" borderId="2" xfId="15" applyNumberFormat="1" applyFont="1" applyBorder="1" applyAlignment="1">
      <alignment/>
    </xf>
    <xf numFmtId="0" fontId="0" fillId="0" borderId="0" xfId="0" applyAlignment="1" quotePrefix="1">
      <alignment/>
    </xf>
    <xf numFmtId="41" fontId="0" fillId="0" borderId="1" xfId="0" applyNumberFormat="1" applyBorder="1" applyAlignment="1">
      <alignment horizontal="center" vertical="center"/>
    </xf>
    <xf numFmtId="0" fontId="0" fillId="0" borderId="0" xfId="0" applyFont="1" applyFill="1" applyAlignment="1">
      <alignment/>
    </xf>
    <xf numFmtId="43" fontId="0" fillId="0" borderId="0" xfId="0" applyNumberFormat="1" applyFont="1" applyBorder="1" applyAlignment="1">
      <alignment horizontal="center" vertical="center"/>
    </xf>
    <xf numFmtId="173" fontId="0" fillId="0" borderId="0" xfId="15" applyNumberFormat="1" applyFont="1" applyAlignment="1">
      <alignment/>
    </xf>
    <xf numFmtId="0" fontId="0" fillId="0" borderId="0" xfId="0" applyAlignment="1">
      <alignment horizontal="center" vertical="top"/>
    </xf>
    <xf numFmtId="0" fontId="1" fillId="0" borderId="0" xfId="0" applyFont="1" applyAlignment="1">
      <alignment horizontal="right"/>
    </xf>
    <xf numFmtId="0" fontId="0" fillId="0" borderId="0" xfId="0" applyAlignment="1">
      <alignment horizontal="left" vertical="top" wrapText="1"/>
    </xf>
    <xf numFmtId="0" fontId="1" fillId="0" borderId="0" xfId="0" applyFont="1" applyAlignment="1">
      <alignment horizontal="justify" vertical="top"/>
    </xf>
    <xf numFmtId="173" fontId="0" fillId="0" borderId="0" xfId="15" applyNumberFormat="1" applyFont="1" applyAlignment="1">
      <alignment horizontal="right" vertical="top"/>
    </xf>
    <xf numFmtId="0" fontId="0" fillId="0" borderId="0" xfId="0" applyFont="1" applyAlignment="1">
      <alignment horizontal="left" vertical="top"/>
    </xf>
    <xf numFmtId="0" fontId="1" fillId="0" borderId="0" xfId="0" applyFont="1" applyAlignment="1">
      <alignment horizontal="left" vertical="top"/>
    </xf>
    <xf numFmtId="173" fontId="0" fillId="0" borderId="7" xfId="15" applyNumberFormat="1" applyFont="1" applyBorder="1" applyAlignment="1">
      <alignment horizontal="right" vertical="top"/>
    </xf>
    <xf numFmtId="0" fontId="0" fillId="0" borderId="0" xfId="0" applyFont="1" applyAlignment="1">
      <alignment horizontal="right"/>
    </xf>
    <xf numFmtId="173" fontId="0" fillId="0" borderId="7" xfId="15" applyNumberFormat="1" applyFont="1" applyBorder="1" applyAlignment="1">
      <alignment horizontal="right"/>
    </xf>
    <xf numFmtId="173" fontId="0" fillId="0" borderId="0" xfId="15" applyNumberFormat="1" applyBorder="1" applyAlignment="1">
      <alignment/>
    </xf>
    <xf numFmtId="0" fontId="1" fillId="0" borderId="0" xfId="0" applyFont="1" applyFill="1" applyAlignment="1">
      <alignment horizontal="center"/>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173" fontId="0" fillId="0" borderId="0" xfId="15" applyNumberFormat="1" applyFont="1" applyFill="1" applyAlignment="1">
      <alignment horizontal="right"/>
    </xf>
    <xf numFmtId="173" fontId="0" fillId="0" borderId="1" xfId="15" applyNumberFormat="1" applyFont="1" applyFill="1" applyBorder="1" applyAlignment="1">
      <alignment horizontal="right"/>
    </xf>
    <xf numFmtId="0" fontId="0" fillId="0" borderId="0" xfId="0" applyFill="1" applyAlignment="1" quotePrefix="1">
      <alignment/>
    </xf>
    <xf numFmtId="0" fontId="0" fillId="0" borderId="0" xfId="0" applyFill="1" applyAlignment="1">
      <alignment horizontal="right"/>
    </xf>
    <xf numFmtId="173" fontId="7" fillId="0" borderId="0" xfId="0" applyNumberFormat="1" applyFont="1" applyFill="1" applyAlignment="1">
      <alignment/>
    </xf>
    <xf numFmtId="0" fontId="0" fillId="0" borderId="0" xfId="0" applyFill="1" applyAlignment="1">
      <alignment vertical="top"/>
    </xf>
    <xf numFmtId="0" fontId="1" fillId="0" borderId="0" xfId="0" applyFont="1" applyFill="1" applyAlignment="1">
      <alignment horizontal="center" vertical="top"/>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73" fontId="8" fillId="0" borderId="0" xfId="15" applyNumberFormat="1" applyFont="1" applyFill="1" applyBorder="1" applyAlignment="1">
      <alignment horizontal="center" vertical="center"/>
    </xf>
    <xf numFmtId="173" fontId="8" fillId="0" borderId="1" xfId="15"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xf>
    <xf numFmtId="173" fontId="9" fillId="0" borderId="8" xfId="15" applyNumberFormat="1" applyFont="1" applyFill="1" applyBorder="1" applyAlignment="1">
      <alignment horizontal="center" vertical="center"/>
    </xf>
    <xf numFmtId="173" fontId="9" fillId="0" borderId="7" xfId="0" applyNumberFormat="1" applyFont="1" applyFill="1" applyBorder="1" applyAlignment="1">
      <alignment horizontal="center" vertical="center"/>
    </xf>
    <xf numFmtId="173" fontId="7" fillId="0" borderId="0" xfId="15" applyNumberFormat="1" applyFont="1" applyFill="1" applyAlignment="1">
      <alignment/>
    </xf>
    <xf numFmtId="173" fontId="9" fillId="0" borderId="0" xfId="15" applyNumberFormat="1" applyFont="1" applyFill="1" applyBorder="1" applyAlignment="1">
      <alignment horizontal="center" vertical="center"/>
    </xf>
    <xf numFmtId="173" fontId="0" fillId="0" borderId="0" xfId="0" applyNumberFormat="1" applyFill="1" applyAlignment="1">
      <alignment/>
    </xf>
    <xf numFmtId="173" fontId="9" fillId="0" borderId="0" xfId="0" applyNumberFormat="1" applyFont="1" applyFill="1" applyBorder="1" applyAlignment="1">
      <alignment horizontal="center" vertical="center"/>
    </xf>
    <xf numFmtId="0" fontId="8" fillId="0" borderId="0" xfId="0" applyFont="1" applyFill="1" applyBorder="1" applyAlignment="1">
      <alignment/>
    </xf>
    <xf numFmtId="3" fontId="0" fillId="0" borderId="7" xfId="0" applyNumberFormat="1" applyFont="1" applyBorder="1" applyAlignment="1">
      <alignment/>
    </xf>
    <xf numFmtId="3" fontId="8" fillId="0" borderId="7" xfId="0" applyNumberFormat="1" applyFont="1" applyBorder="1" applyAlignment="1">
      <alignment/>
    </xf>
    <xf numFmtId="43" fontId="0" fillId="0" borderId="0" xfId="15" applyBorder="1" applyAlignment="1">
      <alignment vertical="center"/>
    </xf>
    <xf numFmtId="43" fontId="0" fillId="0" borderId="0" xfId="15" applyFont="1" applyBorder="1" applyAlignment="1">
      <alignment vertical="center"/>
    </xf>
    <xf numFmtId="174" fontId="10" fillId="0" borderId="0" xfId="0" applyNumberFormat="1" applyFont="1" applyBorder="1" applyAlignment="1">
      <alignment horizontal="center" vertical="center"/>
    </xf>
    <xf numFmtId="173" fontId="0" fillId="0" borderId="0" xfId="15" applyNumberFormat="1" applyFont="1" applyFill="1" applyBorder="1" applyAlignment="1">
      <alignment horizontal="right"/>
    </xf>
    <xf numFmtId="173" fontId="11" fillId="0" borderId="0" xfId="0" applyNumberFormat="1" applyFont="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right"/>
    </xf>
    <xf numFmtId="0" fontId="1" fillId="0" borderId="0" xfId="0" applyFont="1" applyFill="1" applyBorder="1" applyAlignment="1">
      <alignment horizontal="center" vertical="center" wrapText="1"/>
    </xf>
    <xf numFmtId="41" fontId="0" fillId="0" borderId="0" xfId="0" applyNumberFormat="1" applyFont="1" applyBorder="1" applyAlignment="1">
      <alignment/>
    </xf>
    <xf numFmtId="0" fontId="0" fillId="0" borderId="0" xfId="0" applyAlignment="1">
      <alignment horizontal="right"/>
    </xf>
    <xf numFmtId="0" fontId="0" fillId="0" borderId="0" xfId="0" applyAlignment="1">
      <alignment/>
    </xf>
    <xf numFmtId="43" fontId="0" fillId="0" borderId="0" xfId="0" applyNumberFormat="1" applyFill="1" applyAlignment="1">
      <alignment/>
    </xf>
    <xf numFmtId="173" fontId="0" fillId="0" borderId="0" xfId="15" applyNumberFormat="1" applyFont="1" applyFill="1" applyAlignment="1">
      <alignment/>
    </xf>
    <xf numFmtId="173" fontId="0" fillId="0" borderId="0" xfId="15" applyNumberFormat="1" applyFill="1" applyAlignment="1">
      <alignment/>
    </xf>
    <xf numFmtId="0" fontId="0" fillId="0" borderId="9" xfId="0" applyBorder="1" applyAlignment="1">
      <alignment/>
    </xf>
    <xf numFmtId="0" fontId="0" fillId="0" borderId="0" xfId="0" applyFont="1" applyAlignment="1">
      <alignment horizontal="left" wrapText="1"/>
    </xf>
    <xf numFmtId="0" fontId="1" fillId="0" borderId="0" xfId="0" applyFont="1" applyAlignment="1">
      <alignment horizontal="left" wrapText="1"/>
    </xf>
    <xf numFmtId="0" fontId="1" fillId="0" borderId="0" xfId="0" applyFont="1" applyFill="1" applyAlignment="1">
      <alignment horizontal="left" vertical="top"/>
    </xf>
    <xf numFmtId="43" fontId="0" fillId="0" borderId="0" xfId="0" applyNumberFormat="1" applyFill="1" applyAlignment="1">
      <alignment horizontal="right"/>
    </xf>
    <xf numFmtId="0" fontId="0" fillId="0" borderId="0" xfId="0" applyFont="1" applyFill="1" applyAlignment="1">
      <alignment horizontal="justify" vertical="top" wrapText="1" shrinkToFit="1"/>
    </xf>
    <xf numFmtId="0" fontId="1" fillId="0" borderId="0" xfId="0" applyFont="1" applyBorder="1" applyAlignment="1">
      <alignment horizontal="center" wrapText="1"/>
    </xf>
    <xf numFmtId="0" fontId="0" fillId="0" borderId="0" xfId="0" applyFont="1" applyAlignment="1">
      <alignment horizontal="left" wrapText="1"/>
    </xf>
    <xf numFmtId="0" fontId="0" fillId="0" borderId="0" xfId="0" applyFill="1" applyAlignment="1">
      <alignment horizontal="justify"/>
    </xf>
    <xf numFmtId="0" fontId="0" fillId="0" borderId="0" xfId="0" applyFont="1" applyAlignment="1" quotePrefix="1">
      <alignment horizontal="left" wrapText="1"/>
    </xf>
    <xf numFmtId="0" fontId="0" fillId="0" borderId="0" xfId="0" applyFont="1" applyFill="1" applyAlignment="1">
      <alignment horizontal="justify" vertical="top" wrapText="1" shrinkToFit="1"/>
    </xf>
    <xf numFmtId="0" fontId="5" fillId="0" borderId="0" xfId="0" applyFont="1" applyAlignment="1">
      <alignment horizontal="center" vertical="center"/>
    </xf>
    <xf numFmtId="0" fontId="6" fillId="0" borderId="0" xfId="0" applyFont="1" applyAlignment="1">
      <alignment horizontal="center" vertical="center"/>
    </xf>
    <xf numFmtId="0" fontId="4" fillId="2" borderId="10"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1"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justify" vertical="top"/>
    </xf>
    <xf numFmtId="0" fontId="0" fillId="0" borderId="0"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vertical="top" wrapText="1"/>
    </xf>
    <xf numFmtId="0" fontId="0" fillId="0" borderId="0" xfId="0" applyFill="1" applyAlignment="1">
      <alignment horizontal="left"/>
    </xf>
    <xf numFmtId="0" fontId="0" fillId="0" borderId="0" xfId="0" applyFill="1" applyAlignment="1">
      <alignment horizontal="justify" vertical="top"/>
    </xf>
    <xf numFmtId="0" fontId="0" fillId="0" borderId="0" xfId="0" applyFont="1" applyAlignment="1">
      <alignment horizontal="justify" vertical="top"/>
    </xf>
    <xf numFmtId="0" fontId="5" fillId="0" borderId="0" xfId="0" applyFont="1"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left" vertical="top" wrapText="1"/>
    </xf>
    <xf numFmtId="0" fontId="1"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justify" vertical="top" wrapText="1"/>
    </xf>
    <xf numFmtId="0" fontId="0" fillId="0" borderId="0" xfId="0" applyFont="1" applyFill="1" applyAlignment="1">
      <alignment horizontal="justify" vertical="top"/>
    </xf>
    <xf numFmtId="0" fontId="0" fillId="0" borderId="0" xfId="0" applyAlignment="1">
      <alignment horizontal="justify"/>
    </xf>
    <xf numFmtId="0" fontId="1" fillId="0" borderId="0" xfId="0" applyFont="1" applyFill="1" applyAlignment="1">
      <alignment horizontal="left" vertical="top"/>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PUC%20Sponsor\Quarterly%20Results\2005\2Q\QuarterlyReport(Jun-2005)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ow r="4">
          <cell r="A4" t="str">
            <v>Quarterly report on consolidated results for the 2nd quarter ended 30.06.05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workbookViewId="0" topLeftCell="A1">
      <selection activeCell="A34" sqref="A34"/>
    </sheetView>
  </sheetViews>
  <sheetFormatPr defaultColWidth="9.33203125" defaultRowHeight="12.75"/>
  <cols>
    <col min="1" max="3" width="3.83203125" style="0" customWidth="1"/>
    <col min="4" max="4" width="21.3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 min="12" max="12" width="3.5" style="0" customWidth="1"/>
    <col min="13" max="13" width="14.33203125" style="0" customWidth="1"/>
  </cols>
  <sheetData>
    <row r="1" spans="1:11" ht="19.5" customHeight="1">
      <c r="A1" s="119" t="s">
        <v>162</v>
      </c>
      <c r="B1" s="119"/>
      <c r="C1" s="119"/>
      <c r="D1" s="119"/>
      <c r="E1" s="119"/>
      <c r="F1" s="119"/>
      <c r="G1" s="119"/>
      <c r="H1" s="119"/>
      <c r="I1" s="119"/>
      <c r="J1" s="119"/>
      <c r="K1" s="119"/>
    </row>
    <row r="2" spans="1:11" ht="9.75" customHeight="1">
      <c r="A2" s="120" t="s">
        <v>139</v>
      </c>
      <c r="B2" s="120"/>
      <c r="C2" s="120"/>
      <c r="D2" s="120"/>
      <c r="E2" s="120"/>
      <c r="F2" s="120"/>
      <c r="G2" s="120"/>
      <c r="H2" s="120"/>
      <c r="I2" s="120"/>
      <c r="J2" s="120"/>
      <c r="K2" s="120"/>
    </row>
    <row r="3" spans="1:11" ht="9.75" customHeight="1">
      <c r="A3" s="120" t="s">
        <v>13</v>
      </c>
      <c r="B3" s="120"/>
      <c r="C3" s="120"/>
      <c r="D3" s="120"/>
      <c r="E3" s="120"/>
      <c r="F3" s="120"/>
      <c r="G3" s="120"/>
      <c r="H3" s="120"/>
      <c r="I3" s="120"/>
      <c r="J3" s="120"/>
      <c r="K3" s="120"/>
    </row>
    <row r="4" spans="1:11" ht="19.5" customHeight="1">
      <c r="A4" s="123" t="s">
        <v>189</v>
      </c>
      <c r="B4" s="123"/>
      <c r="C4" s="123"/>
      <c r="D4" s="123"/>
      <c r="E4" s="123"/>
      <c r="F4" s="123"/>
      <c r="G4" s="123"/>
      <c r="H4" s="123"/>
      <c r="I4" s="123"/>
      <c r="J4" s="123"/>
      <c r="K4" s="123"/>
    </row>
    <row r="5" spans="1:11" ht="19.5" customHeight="1" thickBot="1">
      <c r="A5" s="121" t="s">
        <v>27</v>
      </c>
      <c r="B5" s="121"/>
      <c r="C5" s="121"/>
      <c r="D5" s="121"/>
      <c r="E5" s="121"/>
      <c r="F5" s="121"/>
      <c r="G5" s="121"/>
      <c r="H5" s="121"/>
      <c r="I5" s="121"/>
      <c r="J5" s="121"/>
      <c r="K5" s="121"/>
    </row>
    <row r="6" spans="1:11" ht="20.25" customHeight="1">
      <c r="A6" s="125" t="s">
        <v>167</v>
      </c>
      <c r="B6" s="125"/>
      <c r="C6" s="125"/>
      <c r="D6" s="125"/>
      <c r="E6" s="125"/>
      <c r="F6" s="125"/>
      <c r="G6" s="125"/>
      <c r="H6" s="125"/>
      <c r="I6" s="125"/>
      <c r="J6" s="125"/>
      <c r="K6" s="125"/>
    </row>
    <row r="7" spans="1:11" ht="20.25" customHeight="1">
      <c r="A7" s="21"/>
      <c r="B7" s="21"/>
      <c r="C7" s="21"/>
      <c r="D7" s="21"/>
      <c r="E7" s="21"/>
      <c r="F7" s="21"/>
      <c r="G7" s="21"/>
      <c r="H7" s="21"/>
      <c r="I7" s="21"/>
      <c r="J7" s="21"/>
      <c r="K7" s="21"/>
    </row>
    <row r="8" spans="1:11" ht="15" customHeight="1">
      <c r="A8" s="2"/>
      <c r="B8" s="2"/>
      <c r="C8" s="1"/>
      <c r="D8" s="1"/>
      <c r="E8" s="124" t="s">
        <v>0</v>
      </c>
      <c r="F8" s="124"/>
      <c r="G8" s="124"/>
      <c r="H8" s="3"/>
      <c r="I8" s="124" t="s">
        <v>1</v>
      </c>
      <c r="J8" s="124"/>
      <c r="K8" s="124"/>
    </row>
    <row r="9" spans="1:11" ht="48" customHeight="1">
      <c r="A9" s="2"/>
      <c r="B9" s="2"/>
      <c r="C9" s="1"/>
      <c r="D9" s="1"/>
      <c r="E9" s="101" t="s">
        <v>2</v>
      </c>
      <c r="F9" s="4"/>
      <c r="G9" s="4" t="s">
        <v>25</v>
      </c>
      <c r="H9" s="4"/>
      <c r="I9" s="101" t="s">
        <v>3</v>
      </c>
      <c r="J9" s="4"/>
      <c r="K9" s="4" t="s">
        <v>11</v>
      </c>
    </row>
    <row r="10" spans="1:11" ht="15" customHeight="1">
      <c r="A10" s="2"/>
      <c r="B10" s="2"/>
      <c r="C10" s="1"/>
      <c r="D10" s="1"/>
      <c r="E10" s="11" t="s">
        <v>187</v>
      </c>
      <c r="F10" s="11"/>
      <c r="G10" s="11" t="s">
        <v>188</v>
      </c>
      <c r="H10" s="11"/>
      <c r="I10" s="11" t="s">
        <v>187</v>
      </c>
      <c r="J10" s="11"/>
      <c r="K10" s="11" t="s">
        <v>188</v>
      </c>
    </row>
    <row r="11" spans="1:11" ht="15" customHeight="1">
      <c r="A11" s="2"/>
      <c r="B11" s="2"/>
      <c r="C11" s="1"/>
      <c r="D11" s="1"/>
      <c r="E11" s="3" t="s">
        <v>26</v>
      </c>
      <c r="F11" s="3"/>
      <c r="G11" s="3" t="s">
        <v>26</v>
      </c>
      <c r="H11" s="3"/>
      <c r="I11" s="3" t="s">
        <v>26</v>
      </c>
      <c r="J11" s="3"/>
      <c r="K11" s="3" t="s">
        <v>26</v>
      </c>
    </row>
    <row r="13" spans="1:11" ht="12.75">
      <c r="A13" t="s">
        <v>28</v>
      </c>
      <c r="E13" s="17">
        <v>3136</v>
      </c>
      <c r="G13" s="17">
        <v>5169</v>
      </c>
      <c r="I13" s="17">
        <v>5912</v>
      </c>
      <c r="K13" s="17">
        <v>8940</v>
      </c>
    </row>
    <row r="14" spans="5:11" ht="12.75">
      <c r="E14" s="85"/>
      <c r="G14" s="53"/>
      <c r="I14" s="85"/>
      <c r="K14" s="53"/>
    </row>
    <row r="15" spans="1:11" ht="12.75">
      <c r="A15" t="s">
        <v>31</v>
      </c>
      <c r="E15" s="53">
        <v>-3351</v>
      </c>
      <c r="G15" s="17">
        <v>-5117</v>
      </c>
      <c r="I15" s="53">
        <v>-6726</v>
      </c>
      <c r="K15" s="17">
        <v>-8811</v>
      </c>
    </row>
    <row r="16" spans="5:11" ht="12.75">
      <c r="E16" s="17"/>
      <c r="G16" s="17"/>
      <c r="I16" s="17"/>
      <c r="K16" s="17"/>
    </row>
    <row r="17" spans="1:11" ht="12.75">
      <c r="A17" t="s">
        <v>32</v>
      </c>
      <c r="E17" s="17">
        <v>53</v>
      </c>
      <c r="G17" s="17">
        <v>76</v>
      </c>
      <c r="I17" s="17">
        <v>122</v>
      </c>
      <c r="K17" s="17">
        <v>104</v>
      </c>
    </row>
    <row r="18" spans="5:11" ht="12.75">
      <c r="E18" s="18"/>
      <c r="G18" s="18"/>
      <c r="H18" s="20"/>
      <c r="I18" s="18"/>
      <c r="K18" s="18"/>
    </row>
    <row r="19" spans="5:11" ht="12.75">
      <c r="E19" s="17"/>
      <c r="G19" s="17"/>
      <c r="H19" s="20"/>
      <c r="I19" s="17"/>
      <c r="K19" s="17"/>
    </row>
    <row r="20" spans="1:11" ht="12.75">
      <c r="A20" t="s">
        <v>202</v>
      </c>
      <c r="E20" s="17">
        <f>+SUM(E13:E17)</f>
        <v>-162</v>
      </c>
      <c r="G20" s="17">
        <f>+SUM(G13:G17)</f>
        <v>128</v>
      </c>
      <c r="H20" s="20"/>
      <c r="I20" s="17">
        <f>+SUM(I13:I17)</f>
        <v>-692</v>
      </c>
      <c r="K20" s="17">
        <f>+SUM(K13:K17)</f>
        <v>233</v>
      </c>
    </row>
    <row r="21" spans="5:11" ht="12.75">
      <c r="E21" s="17"/>
      <c r="G21" s="17"/>
      <c r="H21" s="20"/>
      <c r="I21" s="17"/>
      <c r="K21" s="17"/>
    </row>
    <row r="22" spans="1:11" ht="12.75">
      <c r="A22" t="s">
        <v>33</v>
      </c>
      <c r="E22" s="53">
        <v>-34</v>
      </c>
      <c r="G22" s="17">
        <v>-14</v>
      </c>
      <c r="H22" s="20"/>
      <c r="I22" s="53">
        <v>-66</v>
      </c>
      <c r="K22" s="17">
        <v>-29</v>
      </c>
    </row>
    <row r="23" spans="5:11" ht="12.75">
      <c r="E23" s="18"/>
      <c r="G23" s="18"/>
      <c r="H23" s="20"/>
      <c r="I23" s="18"/>
      <c r="K23" s="18"/>
    </row>
    <row r="24" spans="5:11" ht="12.75">
      <c r="E24" s="17"/>
      <c r="G24" s="17"/>
      <c r="H24" s="20"/>
      <c r="I24" s="17"/>
      <c r="K24" s="17"/>
    </row>
    <row r="25" spans="1:11" ht="12.75">
      <c r="A25" t="s">
        <v>203</v>
      </c>
      <c r="E25" s="17">
        <f>+SUM(E20:E22)</f>
        <v>-196</v>
      </c>
      <c r="G25" s="17">
        <f>+SUM(G20:G22)</f>
        <v>114</v>
      </c>
      <c r="H25" s="20"/>
      <c r="I25" s="17">
        <f>+SUM(I20:I22)</f>
        <v>-758</v>
      </c>
      <c r="K25" s="17">
        <f>+SUM(K20:K22)</f>
        <v>204</v>
      </c>
    </row>
    <row r="26" spans="5:11" ht="12.75">
      <c r="E26" s="17"/>
      <c r="G26" s="17"/>
      <c r="H26" s="20"/>
      <c r="I26" s="17"/>
      <c r="K26" s="17"/>
    </row>
    <row r="27" spans="1:11" ht="12.75">
      <c r="A27" t="s">
        <v>7</v>
      </c>
      <c r="E27" s="17">
        <v>0</v>
      </c>
      <c r="G27" s="17">
        <v>0</v>
      </c>
      <c r="H27" s="20"/>
      <c r="I27" s="17">
        <f>+E27</f>
        <v>0</v>
      </c>
      <c r="K27" s="17">
        <v>0</v>
      </c>
    </row>
    <row r="28" spans="5:11" ht="12.75">
      <c r="E28" s="18"/>
      <c r="G28" s="18"/>
      <c r="H28" s="20"/>
      <c r="I28" s="18"/>
      <c r="K28" s="18"/>
    </row>
    <row r="29" spans="5:11" ht="12.75">
      <c r="E29" s="17"/>
      <c r="G29" s="17"/>
      <c r="H29" s="20"/>
      <c r="I29" s="17"/>
      <c r="K29" s="17"/>
    </row>
    <row r="30" spans="1:11" s="20" customFormat="1" ht="13.5" thickBot="1">
      <c r="A30" s="20" t="s">
        <v>249</v>
      </c>
      <c r="E30" s="19">
        <f>+SUM(E25:E27)</f>
        <v>-196</v>
      </c>
      <c r="G30" s="19">
        <f>+SUM(G25:G27)</f>
        <v>114</v>
      </c>
      <c r="I30" s="19">
        <f>+SUM(I25:I27)</f>
        <v>-758</v>
      </c>
      <c r="K30" s="19">
        <f>+SUM(K25:K27)</f>
        <v>204</v>
      </c>
    </row>
    <row r="31" spans="5:11" s="20" customFormat="1" ht="13.5" thickTop="1">
      <c r="E31" s="64"/>
      <c r="G31" s="64"/>
      <c r="I31" s="64"/>
      <c r="K31" s="64"/>
    </row>
    <row r="32" ht="12.75">
      <c r="H32" s="20"/>
    </row>
    <row r="33" spans="1:8" ht="12.75">
      <c r="A33" t="s">
        <v>252</v>
      </c>
      <c r="H33" s="20"/>
    </row>
    <row r="34" spans="1:11" ht="12.75">
      <c r="A34" t="s">
        <v>4</v>
      </c>
      <c r="B34" t="s">
        <v>29</v>
      </c>
      <c r="E34" s="15">
        <f>E30/E38*100</f>
        <v>-0.2610868387453015</v>
      </c>
      <c r="G34" s="15">
        <f>G30/G38*100</f>
        <v>0.15190075817132806</v>
      </c>
      <c r="H34" s="20"/>
      <c r="I34" s="15">
        <f>I30/I38*100</f>
        <v>-1.0097108071026095</v>
      </c>
      <c r="K34" s="15">
        <f>K30/K38*100</f>
        <v>0.27182240935921864</v>
      </c>
    </row>
    <row r="35" ht="12.75">
      <c r="H35" s="20"/>
    </row>
    <row r="36" spans="1:11" s="46" customFormat="1" ht="12.75">
      <c r="A36" s="46" t="s">
        <v>5</v>
      </c>
      <c r="B36" s="46" t="s">
        <v>30</v>
      </c>
      <c r="E36" s="112" t="s">
        <v>183</v>
      </c>
      <c r="G36" s="105">
        <f>G34</f>
        <v>0.15190075817132806</v>
      </c>
      <c r="I36" s="112" t="s">
        <v>183</v>
      </c>
      <c r="K36" s="105">
        <f>+K34</f>
        <v>0.27182240935921864</v>
      </c>
    </row>
    <row r="37" s="46" customFormat="1" ht="12.75"/>
    <row r="38" spans="1:11" s="51" customFormat="1" ht="12.75">
      <c r="A38" s="51" t="s">
        <v>152</v>
      </c>
      <c r="E38" s="106">
        <f>75000+(0.0958904109589041*71)+87507*0+64</f>
        <v>75070.80821917808</v>
      </c>
      <c r="F38" s="106">
        <f>ROUND(((17/365)*36300000)+((73/365)*55000000)+((275/365)*75000000),0)/1000</f>
        <v>69197.534</v>
      </c>
      <c r="G38" s="107">
        <v>75049</v>
      </c>
      <c r="H38" s="106">
        <v>28500</v>
      </c>
      <c r="I38" s="106">
        <v>75071</v>
      </c>
      <c r="J38" s="106">
        <f>ROUND(((17/365)*36300000)+((73/365)*55000000)+((275/365)*75000000),0)/1000</f>
        <v>69197.534</v>
      </c>
      <c r="K38" s="107">
        <v>75049</v>
      </c>
    </row>
    <row r="39" spans="1:10" s="34" customFormat="1" ht="12.75">
      <c r="A39" s="34" t="s">
        <v>248</v>
      </c>
      <c r="C39" s="51"/>
      <c r="E39" s="38"/>
      <c r="F39" s="38"/>
      <c r="G39" s="38"/>
      <c r="H39" s="38"/>
      <c r="J39" s="38"/>
    </row>
    <row r="40" spans="3:10" s="34" customFormat="1" ht="12.75">
      <c r="C40" s="51"/>
      <c r="E40" s="38"/>
      <c r="F40" s="38"/>
      <c r="G40" s="38"/>
      <c r="H40" s="38"/>
      <c r="J40" s="38"/>
    </row>
    <row r="41" spans="3:10" s="34" customFormat="1" ht="12.75">
      <c r="C41" s="51"/>
      <c r="E41" s="38"/>
      <c r="F41" s="38"/>
      <c r="G41" s="38"/>
      <c r="H41" s="38"/>
      <c r="J41" s="38"/>
    </row>
    <row r="42" spans="1:11" ht="12.75">
      <c r="A42" s="122" t="s">
        <v>34</v>
      </c>
      <c r="B42" s="122"/>
      <c r="C42" s="122"/>
      <c r="D42" s="122"/>
      <c r="E42" s="122"/>
      <c r="F42" s="122"/>
      <c r="G42" s="122"/>
      <c r="H42" s="122"/>
      <c r="I42" s="122"/>
      <c r="J42" s="122"/>
      <c r="K42" s="122"/>
    </row>
    <row r="43" spans="1:11" ht="12.75">
      <c r="A43" s="122" t="s">
        <v>182</v>
      </c>
      <c r="B43" s="122"/>
      <c r="C43" s="122"/>
      <c r="D43" s="122"/>
      <c r="E43" s="122"/>
      <c r="F43" s="122"/>
      <c r="G43" s="122"/>
      <c r="H43" s="122"/>
      <c r="I43" s="122"/>
      <c r="J43" s="122"/>
      <c r="K43" s="122"/>
    </row>
    <row r="47" ht="12.75">
      <c r="G47" t="s">
        <v>21</v>
      </c>
    </row>
  </sheetData>
  <mergeCells count="10">
    <mergeCell ref="A42:K42"/>
    <mergeCell ref="A43:K43"/>
    <mergeCell ref="A4:K4"/>
    <mergeCell ref="E8:G8"/>
    <mergeCell ref="I8:K8"/>
    <mergeCell ref="A6:K6"/>
    <mergeCell ref="A1:K1"/>
    <mergeCell ref="A2:K2"/>
    <mergeCell ref="A3:K3"/>
    <mergeCell ref="A5:K5"/>
  </mergeCells>
  <printOptions horizontalCentered="1"/>
  <pageMargins left="0.5" right="0.5" top="1" bottom="1"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C10" sqref="C10"/>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19" t="str">
        <f>'Income Statements'!A1:K1</f>
        <v>PUC FOUNDER (MSC) BERHAD</v>
      </c>
      <c r="B1" s="119"/>
      <c r="C1" s="119"/>
      <c r="D1" s="119"/>
      <c r="E1" s="119"/>
      <c r="F1" s="119"/>
    </row>
    <row r="2" spans="1:6" ht="9.75" customHeight="1">
      <c r="A2" s="120" t="str">
        <f>'Income Statements'!A2:K2</f>
        <v>(Company No: 451734-A)</v>
      </c>
      <c r="B2" s="120"/>
      <c r="C2" s="120"/>
      <c r="D2" s="120"/>
      <c r="E2" s="120"/>
      <c r="F2" s="120"/>
    </row>
    <row r="3" spans="1:6" ht="9.75" customHeight="1">
      <c r="A3" s="120" t="str">
        <f>'Income Statements'!A3:K3</f>
        <v>(Incorporated in Malaysia)</v>
      </c>
      <c r="B3" s="120"/>
      <c r="C3" s="120"/>
      <c r="D3" s="120"/>
      <c r="E3" s="120"/>
      <c r="F3" s="120"/>
    </row>
    <row r="4" spans="1:6" ht="19.5" customHeight="1">
      <c r="A4" s="123" t="str">
        <f>'Income Statements'!A4:K4</f>
        <v>Quarterly report on consolidated results for the 2nd quarter ended 30.06.05</v>
      </c>
      <c r="B4" s="123"/>
      <c r="C4" s="123"/>
      <c r="D4" s="123"/>
      <c r="E4" s="123"/>
      <c r="F4" s="123"/>
    </row>
    <row r="5" spans="1:6" ht="19.5" customHeight="1" thickBot="1">
      <c r="A5" s="126" t="s">
        <v>35</v>
      </c>
      <c r="B5" s="126"/>
      <c r="C5" s="126"/>
      <c r="D5" s="126"/>
      <c r="E5" s="126"/>
      <c r="F5" s="126"/>
    </row>
    <row r="6" spans="1:6" ht="20.25" customHeight="1">
      <c r="A6" s="125" t="s">
        <v>167</v>
      </c>
      <c r="B6" s="125"/>
      <c r="C6" s="125"/>
      <c r="D6" s="125"/>
      <c r="E6" s="125"/>
      <c r="F6" s="125"/>
    </row>
    <row r="7" spans="1:6" ht="15.75" customHeight="1">
      <c r="A7" s="22"/>
      <c r="B7" s="22"/>
      <c r="C7" s="22"/>
      <c r="D7" s="22"/>
      <c r="E7" s="22"/>
      <c r="F7" s="22"/>
    </row>
    <row r="8" spans="1:6" ht="35.25" customHeight="1">
      <c r="A8" s="2"/>
      <c r="B8" s="1"/>
      <c r="C8" s="1"/>
      <c r="D8" s="4" t="s">
        <v>8</v>
      </c>
      <c r="E8" s="4"/>
      <c r="F8" s="114" t="s">
        <v>12</v>
      </c>
    </row>
    <row r="9" spans="1:6" ht="15" customHeight="1">
      <c r="A9" s="2"/>
      <c r="B9" s="1"/>
      <c r="C9" s="1"/>
      <c r="D9" s="11" t="s">
        <v>187</v>
      </c>
      <c r="E9" s="11"/>
      <c r="F9" s="11" t="s">
        <v>169</v>
      </c>
    </row>
    <row r="10" spans="1:6" ht="15" customHeight="1">
      <c r="A10" s="2"/>
      <c r="B10" s="1"/>
      <c r="C10" s="1"/>
      <c r="D10" s="3" t="s">
        <v>26</v>
      </c>
      <c r="E10" s="3"/>
      <c r="F10" s="3" t="s">
        <v>26</v>
      </c>
    </row>
    <row r="11" spans="1:7" ht="15" customHeight="1">
      <c r="A11" s="2" t="s">
        <v>21</v>
      </c>
      <c r="B11" s="1" t="s">
        <v>36</v>
      </c>
      <c r="C11" s="1"/>
      <c r="D11" s="5">
        <v>2554</v>
      </c>
      <c r="E11" s="13"/>
      <c r="F11" s="5">
        <v>2807</v>
      </c>
      <c r="G11" s="7" t="s">
        <v>21</v>
      </c>
    </row>
    <row r="12" spans="1:6" ht="15" customHeight="1">
      <c r="A12" s="2" t="s">
        <v>21</v>
      </c>
      <c r="B12" s="1" t="s">
        <v>172</v>
      </c>
      <c r="C12" s="1"/>
      <c r="D12" s="5">
        <v>0</v>
      </c>
      <c r="E12" s="13"/>
      <c r="F12" s="5">
        <v>0</v>
      </c>
    </row>
    <row r="13" spans="1:6" ht="15" customHeight="1">
      <c r="A13" s="2" t="s">
        <v>21</v>
      </c>
      <c r="B13" s="1" t="s">
        <v>137</v>
      </c>
      <c r="C13" s="1"/>
      <c r="D13" s="5">
        <v>981</v>
      </c>
      <c r="E13" s="13">
        <f>15051-12923+600</f>
        <v>2728</v>
      </c>
      <c r="F13" s="5">
        <v>1092</v>
      </c>
    </row>
    <row r="14" spans="1:6" ht="15" customHeight="1">
      <c r="A14" s="2"/>
      <c r="B14" s="1" t="s">
        <v>170</v>
      </c>
      <c r="C14" s="1"/>
      <c r="D14" s="5">
        <v>4</v>
      </c>
      <c r="E14" s="13"/>
      <c r="F14" s="5">
        <v>4</v>
      </c>
    </row>
    <row r="15" spans="1:6" ht="15" customHeight="1">
      <c r="A15" s="2"/>
      <c r="B15" s="1"/>
      <c r="C15" s="1"/>
      <c r="D15" s="5"/>
      <c r="E15" s="13"/>
      <c r="F15" s="13"/>
    </row>
    <row r="16" spans="1:6" ht="15" customHeight="1">
      <c r="A16" s="2" t="s">
        <v>21</v>
      </c>
      <c r="B16" s="1" t="s">
        <v>37</v>
      </c>
      <c r="C16" s="1"/>
      <c r="D16" s="5"/>
      <c r="E16" s="13">
        <f>-20129+13321</f>
        <v>-6808</v>
      </c>
      <c r="F16" s="13"/>
    </row>
    <row r="17" spans="1:6" ht="15" customHeight="1">
      <c r="A17" s="2"/>
      <c r="B17" s="1"/>
      <c r="C17" s="6" t="s">
        <v>38</v>
      </c>
      <c r="D17" s="25">
        <v>1680</v>
      </c>
      <c r="E17" s="13">
        <f>1113-248-600</f>
        <v>265</v>
      </c>
      <c r="F17" s="25">
        <v>1221</v>
      </c>
    </row>
    <row r="18" spans="1:6" ht="15" customHeight="1">
      <c r="A18" s="2"/>
      <c r="B18" s="1"/>
      <c r="C18" s="6" t="s">
        <v>39</v>
      </c>
      <c r="D18" s="23">
        <v>4402</v>
      </c>
      <c r="E18" s="13">
        <f>1113-248</f>
        <v>865</v>
      </c>
      <c r="F18" s="23">
        <v>4371</v>
      </c>
    </row>
    <row r="19" spans="1:6" ht="15" customHeight="1">
      <c r="A19" s="2"/>
      <c r="B19" s="1"/>
      <c r="C19" s="6" t="s">
        <v>204</v>
      </c>
      <c r="D19" s="23">
        <v>1047</v>
      </c>
      <c r="E19" s="13"/>
      <c r="F19" s="23">
        <v>1249</v>
      </c>
    </row>
    <row r="20" spans="1:6" ht="15" customHeight="1">
      <c r="A20" s="2"/>
      <c r="B20" s="1"/>
      <c r="C20" s="6" t="s">
        <v>205</v>
      </c>
      <c r="D20" s="23">
        <v>500</v>
      </c>
      <c r="E20" s="13"/>
      <c r="F20" s="23">
        <v>400</v>
      </c>
    </row>
    <row r="21" spans="1:8" ht="15" customHeight="1">
      <c r="A21" s="2"/>
      <c r="B21" s="1"/>
      <c r="C21" s="6" t="s">
        <v>206</v>
      </c>
      <c r="D21" s="23">
        <v>0</v>
      </c>
      <c r="E21" s="13"/>
      <c r="F21" s="23">
        <v>35</v>
      </c>
      <c r="H21" s="7"/>
    </row>
    <row r="22" spans="1:8" ht="15" customHeight="1">
      <c r="A22" s="2"/>
      <c r="B22" s="1"/>
      <c r="C22" s="6" t="s">
        <v>40</v>
      </c>
      <c r="D22" s="23">
        <v>2374</v>
      </c>
      <c r="E22" s="13"/>
      <c r="F22" s="23">
        <v>2590</v>
      </c>
      <c r="H22" s="7"/>
    </row>
    <row r="23" spans="1:8" ht="15" customHeight="1">
      <c r="A23" s="2"/>
      <c r="B23" s="1"/>
      <c r="C23" s="6" t="s">
        <v>41</v>
      </c>
      <c r="D23" s="24">
        <v>818</v>
      </c>
      <c r="E23" s="13"/>
      <c r="F23" s="24">
        <v>1287</v>
      </c>
      <c r="H23" s="7"/>
    </row>
    <row r="24" spans="1:8" ht="15" customHeight="1">
      <c r="A24" s="2"/>
      <c r="B24" s="1"/>
      <c r="C24" s="6"/>
      <c r="D24" s="26">
        <f>+SUM(D17:D23)</f>
        <v>10821</v>
      </c>
      <c r="E24" s="13"/>
      <c r="F24" s="26">
        <f>+SUM(F17:F23)</f>
        <v>11153</v>
      </c>
      <c r="H24" s="7"/>
    </row>
    <row r="25" spans="1:6" ht="15" customHeight="1">
      <c r="A25" s="2" t="s">
        <v>21</v>
      </c>
      <c r="B25" s="1" t="s">
        <v>42</v>
      </c>
      <c r="C25" s="1"/>
      <c r="D25" s="5"/>
      <c r="E25" s="13"/>
      <c r="F25" s="13"/>
    </row>
    <row r="26" spans="1:8" ht="15" customHeight="1">
      <c r="A26" s="2"/>
      <c r="B26" s="1"/>
      <c r="C26" s="6" t="s">
        <v>9</v>
      </c>
      <c r="D26" s="25">
        <v>137</v>
      </c>
      <c r="E26" s="13"/>
      <c r="F26" s="25">
        <v>168</v>
      </c>
      <c r="H26" s="7"/>
    </row>
    <row r="27" spans="1:8" ht="15" customHeight="1">
      <c r="A27" s="2"/>
      <c r="B27" s="1"/>
      <c r="C27" s="6" t="s">
        <v>43</v>
      </c>
      <c r="D27" s="23">
        <v>2890</v>
      </c>
      <c r="E27" s="13"/>
      <c r="F27" s="23">
        <v>2721</v>
      </c>
      <c r="H27" s="7"/>
    </row>
    <row r="28" spans="1:9" ht="15" customHeight="1">
      <c r="A28" s="2"/>
      <c r="B28" s="1"/>
      <c r="C28" s="6" t="s">
        <v>44</v>
      </c>
      <c r="D28" s="23">
        <v>1024</v>
      </c>
      <c r="E28" s="13"/>
      <c r="F28" s="23">
        <v>989</v>
      </c>
      <c r="H28" s="7"/>
      <c r="I28" s="7"/>
    </row>
    <row r="29" spans="1:9" ht="15" customHeight="1">
      <c r="A29" s="2"/>
      <c r="B29" s="1"/>
      <c r="C29" s="6" t="s">
        <v>207</v>
      </c>
      <c r="D29" s="23">
        <v>450</v>
      </c>
      <c r="E29" s="13"/>
      <c r="F29" s="23">
        <v>450</v>
      </c>
      <c r="H29" s="7"/>
      <c r="I29" s="7"/>
    </row>
    <row r="30" spans="1:8" ht="15" customHeight="1">
      <c r="A30" s="2"/>
      <c r="B30" s="1"/>
      <c r="C30" s="6" t="s">
        <v>21</v>
      </c>
      <c r="D30" s="26">
        <f>+SUM(D26:D29)</f>
        <v>4501</v>
      </c>
      <c r="E30" s="13"/>
      <c r="F30" s="26">
        <f>+SUM(F26:F29)</f>
        <v>4328</v>
      </c>
      <c r="H30" s="7"/>
    </row>
    <row r="31" spans="1:9" ht="15" customHeight="1">
      <c r="A31" s="2"/>
      <c r="B31" s="1"/>
      <c r="C31" s="6"/>
      <c r="D31" s="5"/>
      <c r="E31" s="13"/>
      <c r="F31" s="13"/>
      <c r="H31" s="7"/>
      <c r="I31" s="7"/>
    </row>
    <row r="32" spans="1:6" ht="15" customHeight="1">
      <c r="A32" s="2" t="s">
        <v>21</v>
      </c>
      <c r="B32" s="1" t="s">
        <v>46</v>
      </c>
      <c r="C32" s="1"/>
      <c r="D32" s="5">
        <f>+D24-D30</f>
        <v>6320</v>
      </c>
      <c r="E32" s="13"/>
      <c r="F32" s="5">
        <f>+F24-F30</f>
        <v>6825</v>
      </c>
    </row>
    <row r="33" spans="1:6" ht="15" customHeight="1">
      <c r="A33" s="2"/>
      <c r="B33" s="1"/>
      <c r="C33" s="1"/>
      <c r="D33" s="5"/>
      <c r="E33" s="13"/>
      <c r="F33" s="13"/>
    </row>
    <row r="34" spans="1:6" ht="15" customHeight="1" thickBot="1">
      <c r="A34" s="2"/>
      <c r="B34" s="1"/>
      <c r="C34" s="1"/>
      <c r="D34" s="45">
        <f>SUM(D11:D14)+D32</f>
        <v>9859</v>
      </c>
      <c r="E34" s="13"/>
      <c r="F34" s="45">
        <f>SUM(F11:F14)+F32</f>
        <v>10728</v>
      </c>
    </row>
    <row r="35" spans="1:6" ht="15" customHeight="1" thickTop="1">
      <c r="A35" s="2"/>
      <c r="B35" s="1"/>
      <c r="C35" s="1"/>
      <c r="D35" s="5"/>
      <c r="E35" s="13"/>
      <c r="F35" s="13"/>
    </row>
    <row r="36" spans="1:6" ht="15" customHeight="1">
      <c r="A36" s="2" t="s">
        <v>21</v>
      </c>
      <c r="B36" s="1" t="s">
        <v>45</v>
      </c>
      <c r="C36" s="1"/>
      <c r="D36" s="5"/>
      <c r="E36" s="13"/>
      <c r="F36" s="13"/>
    </row>
    <row r="37" spans="1:6" ht="15" customHeight="1">
      <c r="A37" s="2"/>
      <c r="B37" s="93" t="s">
        <v>153</v>
      </c>
      <c r="D37" s="5">
        <v>7507</v>
      </c>
      <c r="E37" s="13"/>
      <c r="F37" s="5">
        <v>7507</v>
      </c>
    </row>
    <row r="38" spans="1:6" ht="15" customHeight="1">
      <c r="A38" s="2"/>
      <c r="B38" s="92" t="s">
        <v>154</v>
      </c>
      <c r="C38" s="1"/>
      <c r="D38" s="5"/>
      <c r="E38" s="13"/>
      <c r="F38" s="13" t="s">
        <v>21</v>
      </c>
    </row>
    <row r="39" spans="1:6" ht="15" customHeight="1">
      <c r="A39" s="2"/>
      <c r="B39" s="1"/>
      <c r="C39" s="6" t="s">
        <v>10</v>
      </c>
      <c r="D39" s="5">
        <v>5577</v>
      </c>
      <c r="E39" s="13"/>
      <c r="F39" s="5">
        <v>5577</v>
      </c>
    </row>
    <row r="40" spans="1:8" ht="15" customHeight="1">
      <c r="A40" s="2"/>
      <c r="B40" s="1"/>
      <c r="C40" s="6" t="s">
        <v>234</v>
      </c>
      <c r="D40" s="50">
        <v>-4135</v>
      </c>
      <c r="E40" s="13"/>
      <c r="F40" s="50">
        <v>-3377</v>
      </c>
      <c r="H40" s="7"/>
    </row>
    <row r="41" spans="1:6" ht="15" customHeight="1">
      <c r="A41" s="2"/>
      <c r="B41" s="1"/>
      <c r="C41" s="6"/>
      <c r="D41" s="5">
        <f>SUM(D37:D40)</f>
        <v>8949</v>
      </c>
      <c r="E41" s="13"/>
      <c r="F41" s="5">
        <f>SUM(F37:F40)</f>
        <v>9707</v>
      </c>
    </row>
    <row r="42" spans="1:6" ht="15" customHeight="1">
      <c r="A42" s="2" t="s">
        <v>21</v>
      </c>
      <c r="B42" s="1" t="s">
        <v>155</v>
      </c>
      <c r="C42" s="1"/>
      <c r="D42" s="5">
        <v>0</v>
      </c>
      <c r="E42" s="13"/>
      <c r="F42" s="13">
        <v>0</v>
      </c>
    </row>
    <row r="43" spans="1:8" ht="15" customHeight="1">
      <c r="A43" s="2" t="s">
        <v>21</v>
      </c>
      <c r="B43" s="1" t="s">
        <v>156</v>
      </c>
      <c r="C43" s="1"/>
      <c r="D43" s="5">
        <v>910</v>
      </c>
      <c r="E43" s="13">
        <f>75000+(0.0958904109589041*71)+87507*0+64</f>
        <v>75070.80821917808</v>
      </c>
      <c r="F43" s="5">
        <v>1021</v>
      </c>
      <c r="H43" s="7"/>
    </row>
    <row r="44" spans="1:6" ht="15" customHeight="1">
      <c r="A44" s="2" t="s">
        <v>21</v>
      </c>
      <c r="B44" s="1" t="s">
        <v>157</v>
      </c>
      <c r="C44" s="1"/>
      <c r="D44" s="5">
        <v>0</v>
      </c>
      <c r="E44" s="13"/>
      <c r="F44" s="5">
        <v>0</v>
      </c>
    </row>
    <row r="45" spans="1:6" ht="15" customHeight="1" thickBot="1">
      <c r="A45" s="2"/>
      <c r="B45" s="1"/>
      <c r="C45" s="1"/>
      <c r="D45" s="45">
        <f>D41+D42+D43+D44</f>
        <v>9859</v>
      </c>
      <c r="E45" s="13"/>
      <c r="F45" s="45">
        <f>F41+F42+F43+F44</f>
        <v>10728</v>
      </c>
    </row>
    <row r="46" spans="1:6" ht="15" customHeight="1" thickTop="1">
      <c r="A46" s="2"/>
      <c r="B46" s="1"/>
      <c r="C46" s="1"/>
      <c r="D46" s="94">
        <f>+D45-D34</f>
        <v>0</v>
      </c>
      <c r="E46" s="94"/>
      <c r="F46" s="94"/>
    </row>
    <row r="47" spans="1:6" ht="15" customHeight="1" thickBot="1">
      <c r="A47" s="2"/>
      <c r="B47" s="1" t="s">
        <v>235</v>
      </c>
      <c r="C47" s="1"/>
      <c r="D47" s="48">
        <f>(D41-D13)/D37/10*100</f>
        <v>10.61409351272146</v>
      </c>
      <c r="E47" s="52"/>
      <c r="F47" s="48">
        <f>(F41-F13)/F37/10*100</f>
        <v>11.475955774610364</v>
      </c>
    </row>
    <row r="48" spans="4:5" ht="13.5" thickTop="1">
      <c r="D48" s="7" t="s">
        <v>21</v>
      </c>
      <c r="E48" s="44"/>
    </row>
    <row r="49" spans="4:7" ht="12.75">
      <c r="D49" s="7"/>
      <c r="E49" s="44"/>
      <c r="G49" t="s">
        <v>21</v>
      </c>
    </row>
    <row r="50" spans="1:5" ht="12.75">
      <c r="A50" s="103" t="s">
        <v>171</v>
      </c>
      <c r="B50" t="s">
        <v>250</v>
      </c>
      <c r="D50" s="7"/>
      <c r="E50" s="44"/>
    </row>
    <row r="51" spans="2:5" ht="12.75">
      <c r="B51" s="14"/>
      <c r="E51" s="20"/>
    </row>
    <row r="52" spans="1:9" ht="12.75">
      <c r="A52" s="122" t="s">
        <v>47</v>
      </c>
      <c r="B52" s="122"/>
      <c r="C52" s="122"/>
      <c r="D52" s="122"/>
      <c r="E52" s="122"/>
      <c r="F52" s="122"/>
      <c r="G52" s="16"/>
      <c r="H52" s="16"/>
      <c r="I52" s="16"/>
    </row>
    <row r="53" spans="1:9" ht="12.75">
      <c r="A53" s="122" t="s">
        <v>182</v>
      </c>
      <c r="B53" s="122"/>
      <c r="C53" s="122"/>
      <c r="D53" s="122"/>
      <c r="E53" s="122"/>
      <c r="F53" s="122"/>
      <c r="G53" s="16"/>
      <c r="H53" s="16"/>
      <c r="I53" s="16"/>
    </row>
  </sheetData>
  <mergeCells count="8">
    <mergeCell ref="A2:F2"/>
    <mergeCell ref="A1:F1"/>
    <mergeCell ref="A3:F3"/>
    <mergeCell ref="A4:F4"/>
    <mergeCell ref="A52:F52"/>
    <mergeCell ref="A53:F53"/>
    <mergeCell ref="A6:F6"/>
    <mergeCell ref="A5:F5"/>
  </mergeCells>
  <printOptions horizontalCentered="1"/>
  <pageMargins left="0.5" right="0.5" top="1" bottom="1" header="0" footer="0"/>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O32" sqref="O32"/>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5.83203125" style="0" customWidth="1"/>
    <col min="10" max="10" width="1.83203125" style="0" customWidth="1"/>
    <col min="11" max="11" width="15.83203125" style="0" customWidth="1"/>
  </cols>
  <sheetData>
    <row r="1" spans="1:11" ht="19.5" customHeight="1">
      <c r="A1" s="119" t="str">
        <f>'Income Statements'!A1:K1</f>
        <v>PUC FOUNDER (MSC) BERHAD</v>
      </c>
      <c r="B1" s="119"/>
      <c r="C1" s="119"/>
      <c r="D1" s="119"/>
      <c r="E1" s="119"/>
      <c r="F1" s="119"/>
      <c r="G1" s="119"/>
      <c r="H1" s="119"/>
      <c r="I1" s="119"/>
      <c r="J1" s="119"/>
      <c r="K1" s="119"/>
    </row>
    <row r="2" spans="1:11" ht="9.75" customHeight="1">
      <c r="A2" s="120" t="str">
        <f>'Income Statements'!A2:K2</f>
        <v>(Company No: 451734-A)</v>
      </c>
      <c r="B2" s="120"/>
      <c r="C2" s="120"/>
      <c r="D2" s="120"/>
      <c r="E2" s="120"/>
      <c r="F2" s="120"/>
      <c r="G2" s="120"/>
      <c r="H2" s="120"/>
      <c r="I2" s="120"/>
      <c r="J2" s="120"/>
      <c r="K2" s="120"/>
    </row>
    <row r="3" spans="1:11" ht="9.75" customHeight="1">
      <c r="A3" s="120" t="str">
        <f>'Income Statements'!A3:K3</f>
        <v>(Incorporated in Malaysia)</v>
      </c>
      <c r="B3" s="120"/>
      <c r="C3" s="120"/>
      <c r="D3" s="120"/>
      <c r="E3" s="120"/>
      <c r="F3" s="120"/>
      <c r="G3" s="120"/>
      <c r="H3" s="120"/>
      <c r="I3" s="120"/>
      <c r="J3" s="120"/>
      <c r="K3" s="120"/>
    </row>
    <row r="4" spans="1:11" ht="19.5" customHeight="1">
      <c r="A4" s="123" t="str">
        <f>'Income Statements'!A4:K4</f>
        <v>Quarterly report on consolidated results for the 2nd quarter ended 30.06.05</v>
      </c>
      <c r="B4" s="123"/>
      <c r="C4" s="123"/>
      <c r="D4" s="123"/>
      <c r="E4" s="123"/>
      <c r="F4" s="123"/>
      <c r="G4" s="123"/>
      <c r="H4" s="123"/>
      <c r="I4" s="123"/>
      <c r="J4" s="123"/>
      <c r="K4" s="123"/>
    </row>
    <row r="5" spans="1:11" ht="19.5" customHeight="1" thickBot="1">
      <c r="A5" s="121" t="s">
        <v>208</v>
      </c>
      <c r="B5" s="121"/>
      <c r="C5" s="121"/>
      <c r="D5" s="121"/>
      <c r="E5" s="121"/>
      <c r="F5" s="121"/>
      <c r="G5" s="121"/>
      <c r="H5" s="121"/>
      <c r="I5" s="121"/>
      <c r="J5" s="121"/>
      <c r="K5" s="121"/>
    </row>
    <row r="6" spans="1:11" ht="20.25" customHeight="1">
      <c r="A6" s="125" t="s">
        <v>167</v>
      </c>
      <c r="B6" s="125"/>
      <c r="C6" s="125"/>
      <c r="D6" s="125"/>
      <c r="E6" s="125"/>
      <c r="F6" s="125"/>
      <c r="G6" s="125"/>
      <c r="H6" s="125"/>
      <c r="I6" s="125"/>
      <c r="J6" s="125"/>
      <c r="K6" s="125"/>
    </row>
    <row r="7" spans="1:11" ht="9.75" customHeight="1">
      <c r="A7" s="21"/>
      <c r="B7" s="21"/>
      <c r="C7" s="21"/>
      <c r="D7" s="21"/>
      <c r="E7" s="21"/>
      <c r="F7" s="21"/>
      <c r="G7" s="21"/>
      <c r="H7" s="21"/>
      <c r="I7" s="21"/>
      <c r="J7" s="21"/>
      <c r="K7" s="21"/>
    </row>
    <row r="8" spans="1:11" ht="48" customHeight="1">
      <c r="A8" s="2"/>
      <c r="B8" s="2"/>
      <c r="C8" s="1"/>
      <c r="D8" s="1"/>
      <c r="E8" s="4" t="s">
        <v>14</v>
      </c>
      <c r="F8" s="4"/>
      <c r="G8" s="4" t="s">
        <v>48</v>
      </c>
      <c r="H8" s="4"/>
      <c r="I8" s="4" t="s">
        <v>173</v>
      </c>
      <c r="J8" s="4"/>
      <c r="K8" s="4" t="s">
        <v>49</v>
      </c>
    </row>
    <row r="9" spans="1:11" ht="15" customHeight="1">
      <c r="A9" s="2"/>
      <c r="B9" s="2"/>
      <c r="C9" s="1"/>
      <c r="D9" s="1"/>
      <c r="E9" s="3" t="s">
        <v>26</v>
      </c>
      <c r="F9" s="3"/>
      <c r="G9" s="3" t="s">
        <v>26</v>
      </c>
      <c r="H9" s="3"/>
      <c r="I9" s="3" t="s">
        <v>26</v>
      </c>
      <c r="J9" s="3"/>
      <c r="K9" s="3" t="s">
        <v>26</v>
      </c>
    </row>
    <row r="11" ht="12.75">
      <c r="A11" s="8" t="s">
        <v>209</v>
      </c>
    </row>
    <row r="13" spans="1:11" ht="12.75">
      <c r="A13" t="s">
        <v>210</v>
      </c>
      <c r="E13" s="17">
        <v>7507</v>
      </c>
      <c r="G13" s="17">
        <v>5577</v>
      </c>
      <c r="I13" s="17">
        <v>-3377</v>
      </c>
      <c r="K13" s="17">
        <f>SUM(E13:I13)</f>
        <v>9707</v>
      </c>
    </row>
    <row r="14" spans="5:11" ht="12.75">
      <c r="E14" s="17"/>
      <c r="G14" s="17"/>
      <c r="I14" s="17"/>
      <c r="K14" s="17"/>
    </row>
    <row r="15" spans="1:11" ht="12.75">
      <c r="A15" t="s">
        <v>158</v>
      </c>
      <c r="E15" s="53" t="s">
        <v>21</v>
      </c>
      <c r="G15" s="17"/>
      <c r="I15" s="17"/>
      <c r="K15" s="17"/>
    </row>
    <row r="16" spans="1:11" ht="12.75">
      <c r="A16" s="49" t="s">
        <v>168</v>
      </c>
      <c r="E16" s="17">
        <v>0</v>
      </c>
      <c r="G16" s="17">
        <v>0</v>
      </c>
      <c r="I16" s="17">
        <v>0</v>
      </c>
      <c r="K16" s="17">
        <f>SUM(E16:I16)</f>
        <v>0</v>
      </c>
    </row>
    <row r="17" spans="5:11" ht="12.75">
      <c r="E17" s="17"/>
      <c r="G17" s="17"/>
      <c r="I17" s="17"/>
      <c r="K17" s="17"/>
    </row>
    <row r="18" spans="1:11" ht="12.75">
      <c r="A18" t="s">
        <v>149</v>
      </c>
      <c r="E18" s="17">
        <v>0</v>
      </c>
      <c r="G18" s="17">
        <v>0</v>
      </c>
      <c r="I18" s="17">
        <f>'Income Statements'!I30</f>
        <v>-758</v>
      </c>
      <c r="K18" s="17">
        <f>SUM(E18:I18)</f>
        <v>-758</v>
      </c>
    </row>
    <row r="19" spans="5:11" ht="12.75">
      <c r="E19" s="18"/>
      <c r="G19" s="18"/>
      <c r="H19" s="20"/>
      <c r="I19" s="18"/>
      <c r="K19" s="18"/>
    </row>
    <row r="20" spans="5:11" ht="12.75">
      <c r="E20" s="17"/>
      <c r="G20" s="17"/>
      <c r="H20" s="20"/>
      <c r="I20" s="17"/>
      <c r="K20" s="17"/>
    </row>
    <row r="21" spans="1:11" ht="13.5" thickBot="1">
      <c r="A21" t="s">
        <v>212</v>
      </c>
      <c r="E21" s="19">
        <f>+SUM(E13:E19)</f>
        <v>7507</v>
      </c>
      <c r="G21" s="19">
        <f>+SUM(G13:G19)</f>
        <v>5577</v>
      </c>
      <c r="H21" s="20"/>
      <c r="I21" s="19">
        <f>+SUM(I13:I19)</f>
        <v>-4135</v>
      </c>
      <c r="J21" s="19"/>
      <c r="K21" s="19">
        <f>+SUM(K13:K19)</f>
        <v>8949</v>
      </c>
    </row>
    <row r="22" spans="5:11" ht="13.5" thickTop="1">
      <c r="E22" s="17"/>
      <c r="G22" s="17"/>
      <c r="H22" s="20"/>
      <c r="I22" s="17"/>
      <c r="K22" s="17"/>
    </row>
    <row r="24" ht="12.75">
      <c r="A24" s="8" t="s">
        <v>231</v>
      </c>
    </row>
    <row r="26" spans="1:11" ht="12.75">
      <c r="A26" t="s">
        <v>232</v>
      </c>
      <c r="E26" s="17">
        <v>7500</v>
      </c>
      <c r="G26" s="17">
        <v>5552</v>
      </c>
      <c r="I26" s="17">
        <v>461</v>
      </c>
      <c r="K26" s="17">
        <f>SUM(E26:I26)</f>
        <v>13513</v>
      </c>
    </row>
    <row r="27" spans="5:11" ht="12.75">
      <c r="E27" s="17"/>
      <c r="G27" s="17"/>
      <c r="I27" s="17"/>
      <c r="K27" s="17"/>
    </row>
    <row r="28" spans="1:11" ht="12.75">
      <c r="A28" t="s">
        <v>158</v>
      </c>
      <c r="E28" s="53" t="s">
        <v>21</v>
      </c>
      <c r="G28" s="17"/>
      <c r="I28" s="17"/>
      <c r="K28" s="17"/>
    </row>
    <row r="29" spans="1:11" ht="12.75">
      <c r="A29" t="s">
        <v>168</v>
      </c>
      <c r="E29" s="17">
        <v>7.1</v>
      </c>
      <c r="G29" s="17">
        <v>25</v>
      </c>
      <c r="I29" s="17">
        <v>0</v>
      </c>
      <c r="K29" s="17">
        <f>SUM(E29:I29)</f>
        <v>32.1</v>
      </c>
    </row>
    <row r="30" spans="5:11" ht="12.75">
      <c r="E30" s="17"/>
      <c r="G30" s="17"/>
      <c r="I30" s="17"/>
      <c r="K30" s="17"/>
    </row>
    <row r="31" spans="1:11" ht="12.75">
      <c r="A31" t="s">
        <v>186</v>
      </c>
      <c r="E31" s="64">
        <v>0</v>
      </c>
      <c r="F31" s="20"/>
      <c r="G31" s="64">
        <v>0</v>
      </c>
      <c r="H31" s="20"/>
      <c r="I31" s="64">
        <v>204</v>
      </c>
      <c r="J31" s="20"/>
      <c r="K31" s="17">
        <f>SUM(E31:I31)</f>
        <v>204</v>
      </c>
    </row>
    <row r="32" spans="5:11" ht="12.75">
      <c r="E32" s="64"/>
      <c r="F32" s="20"/>
      <c r="G32" s="64"/>
      <c r="H32" s="20"/>
      <c r="I32" s="64"/>
      <c r="J32" s="20"/>
      <c r="K32" s="64"/>
    </row>
    <row r="33" spans="5:11" ht="12.75">
      <c r="E33" s="108"/>
      <c r="G33" s="108"/>
      <c r="I33" s="108"/>
      <c r="K33" s="108"/>
    </row>
    <row r="34" spans="1:11" ht="13.5" thickBot="1">
      <c r="A34" t="s">
        <v>211</v>
      </c>
      <c r="E34" s="19">
        <f>SUM(E26:E32)</f>
        <v>7507.1</v>
      </c>
      <c r="F34" s="17"/>
      <c r="G34" s="19">
        <f>SUM(G26:G32)</f>
        <v>5577</v>
      </c>
      <c r="H34" s="17"/>
      <c r="I34" s="19">
        <f>SUM(I26:I32)</f>
        <v>665</v>
      </c>
      <c r="J34" s="17"/>
      <c r="K34" s="19">
        <f>SUM(K26:K32)</f>
        <v>13749.1</v>
      </c>
    </row>
    <row r="35" spans="1:11" ht="13.5" thickTop="1">
      <c r="A35" s="122" t="s">
        <v>138</v>
      </c>
      <c r="B35" s="122"/>
      <c r="C35" s="122"/>
      <c r="D35" s="122"/>
      <c r="E35" s="122"/>
      <c r="F35" s="122"/>
      <c r="G35" s="122"/>
      <c r="H35" s="122"/>
      <c r="I35" s="122"/>
      <c r="J35" s="122"/>
      <c r="K35" s="122"/>
    </row>
    <row r="36" spans="1:11" ht="12.75">
      <c r="A36" s="122" t="s">
        <v>182</v>
      </c>
      <c r="B36" s="122"/>
      <c r="C36" s="122"/>
      <c r="D36" s="122"/>
      <c r="E36" s="122"/>
      <c r="F36" s="122"/>
      <c r="G36" s="122"/>
      <c r="H36" s="122"/>
      <c r="I36" s="122"/>
      <c r="J36" s="122"/>
      <c r="K36" s="122"/>
    </row>
    <row r="45" ht="12.75">
      <c r="G45" t="s">
        <v>21</v>
      </c>
    </row>
  </sheetData>
  <mergeCells count="8">
    <mergeCell ref="A36:K36"/>
    <mergeCell ref="A5:K5"/>
    <mergeCell ref="A6:K6"/>
    <mergeCell ref="A1:K1"/>
    <mergeCell ref="A2:K2"/>
    <mergeCell ref="A3:K3"/>
    <mergeCell ref="A4:K4"/>
    <mergeCell ref="A35:K35"/>
  </mergeCells>
  <printOptions horizontalCentered="1"/>
  <pageMargins left="0.5" right="0.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zoomScale="95" zoomScaleNormal="95" workbookViewId="0" topLeftCell="A1">
      <selection activeCell="F49" sqref="F49"/>
    </sheetView>
  </sheetViews>
  <sheetFormatPr defaultColWidth="9.33203125" defaultRowHeight="12.75"/>
  <cols>
    <col min="1" max="2" width="3.83203125" style="0" customWidth="1"/>
    <col min="3" max="3" width="50.83203125" style="0" customWidth="1"/>
    <col min="4" max="4" width="8.5" style="0" customWidth="1"/>
    <col min="5" max="5" width="13.66015625" style="62" customWidth="1"/>
    <col min="6" max="6" width="20.66015625" style="82" customWidth="1"/>
    <col min="7" max="7" width="1.66796875" style="89" customWidth="1"/>
    <col min="8" max="8" width="20.66015625" style="82" customWidth="1"/>
    <col min="9" max="9" width="6.5" style="46" customWidth="1"/>
    <col min="10" max="10" width="9.33203125" style="46" customWidth="1"/>
  </cols>
  <sheetData>
    <row r="1" spans="1:8" ht="19.5" customHeight="1">
      <c r="A1" s="119" t="s">
        <v>162</v>
      </c>
      <c r="B1" s="119"/>
      <c r="C1" s="119"/>
      <c r="D1" s="119"/>
      <c r="E1" s="119"/>
      <c r="F1" s="119"/>
      <c r="G1" s="119"/>
      <c r="H1" s="119"/>
    </row>
    <row r="2" spans="1:8" ht="9.75" customHeight="1">
      <c r="A2" s="120" t="s">
        <v>163</v>
      </c>
      <c r="B2" s="120"/>
      <c r="C2" s="120"/>
      <c r="D2" s="120"/>
      <c r="E2" s="120"/>
      <c r="F2" s="120"/>
      <c r="G2" s="120"/>
      <c r="H2" s="120"/>
    </row>
    <row r="3" spans="1:8" ht="9.75" customHeight="1">
      <c r="A3" s="120" t="s">
        <v>13</v>
      </c>
      <c r="B3" s="120"/>
      <c r="C3" s="120"/>
      <c r="D3" s="120"/>
      <c r="E3" s="120"/>
      <c r="F3" s="120"/>
      <c r="G3" s="120"/>
      <c r="H3" s="120"/>
    </row>
    <row r="4" spans="1:8" ht="19.5" customHeight="1">
      <c r="A4" s="123" t="str">
        <f>'[1]Income Statements'!A4:K4</f>
        <v>Quarterly report on consolidated results for the 2nd quarter ended 30.06.05</v>
      </c>
      <c r="B4" s="123"/>
      <c r="C4" s="123"/>
      <c r="D4" s="123"/>
      <c r="E4" s="123"/>
      <c r="F4" s="123"/>
      <c r="G4" s="123"/>
      <c r="H4" s="123"/>
    </row>
    <row r="5" spans="1:8" ht="19.5" customHeight="1">
      <c r="A5" s="126" t="s">
        <v>213</v>
      </c>
      <c r="B5" s="126"/>
      <c r="C5" s="126"/>
      <c r="D5" s="126"/>
      <c r="E5" s="126"/>
      <c r="F5" s="126"/>
      <c r="G5" s="126"/>
      <c r="H5" s="126"/>
    </row>
    <row r="6" spans="1:8" ht="20.25" customHeight="1">
      <c r="A6" s="129" t="s">
        <v>167</v>
      </c>
      <c r="B6" s="129"/>
      <c r="C6" s="129"/>
      <c r="D6" s="129"/>
      <c r="E6" s="129"/>
      <c r="F6" s="129"/>
      <c r="G6" s="129"/>
      <c r="H6" s="129"/>
    </row>
    <row r="7" spans="1:8" ht="7.5" customHeight="1">
      <c r="A7" s="21"/>
      <c r="B7" s="21"/>
      <c r="C7" s="21"/>
      <c r="D7" s="21"/>
      <c r="E7" s="66"/>
      <c r="F7" s="76"/>
      <c r="G7" s="76"/>
      <c r="H7" s="76"/>
    </row>
    <row r="8" spans="1:8" ht="35.25" customHeight="1">
      <c r="A8" s="2"/>
      <c r="B8" s="1"/>
      <c r="C8" s="1"/>
      <c r="D8" s="4"/>
      <c r="E8" s="67"/>
      <c r="F8" s="77" t="s">
        <v>195</v>
      </c>
      <c r="G8" s="77"/>
      <c r="H8" s="77" t="s">
        <v>194</v>
      </c>
    </row>
    <row r="9" spans="1:8" ht="15" customHeight="1">
      <c r="A9" s="2"/>
      <c r="B9" s="1"/>
      <c r="C9" s="1"/>
      <c r="D9" s="3"/>
      <c r="E9" s="68"/>
      <c r="F9" s="78" t="s">
        <v>26</v>
      </c>
      <c r="G9" s="78"/>
      <c r="H9" s="78" t="s">
        <v>26</v>
      </c>
    </row>
    <row r="10" spans="1:8" ht="15" customHeight="1">
      <c r="A10" s="28" t="s">
        <v>51</v>
      </c>
      <c r="B10" s="1"/>
      <c r="C10" s="1"/>
      <c r="D10" s="3"/>
      <c r="E10" s="68"/>
      <c r="F10" s="78"/>
      <c r="G10" s="78"/>
      <c r="H10" s="78"/>
    </row>
    <row r="11" spans="1:8" ht="15" customHeight="1">
      <c r="A11" s="27" t="s">
        <v>203</v>
      </c>
      <c r="B11" s="1"/>
      <c r="C11" s="1"/>
      <c r="D11" s="3"/>
      <c r="E11" s="68"/>
      <c r="F11" s="79">
        <v>-758</v>
      </c>
      <c r="G11" s="79"/>
      <c r="H11" s="79">
        <v>204</v>
      </c>
    </row>
    <row r="12" spans="1:8" ht="15" customHeight="1">
      <c r="A12" s="27"/>
      <c r="B12" s="1"/>
      <c r="C12" s="1"/>
      <c r="D12" s="3"/>
      <c r="E12" s="68"/>
      <c r="F12" s="79"/>
      <c r="G12" s="79"/>
      <c r="H12" s="79"/>
    </row>
    <row r="13" spans="1:8" ht="15" customHeight="1">
      <c r="A13" s="27" t="s">
        <v>52</v>
      </c>
      <c r="B13" s="1"/>
      <c r="C13" s="1"/>
      <c r="D13" s="3"/>
      <c r="E13" s="68"/>
      <c r="F13" s="79"/>
      <c r="G13" s="79"/>
      <c r="H13" s="79"/>
    </row>
    <row r="14" spans="1:8" ht="15" customHeight="1">
      <c r="A14" s="27"/>
      <c r="B14" s="1" t="s">
        <v>53</v>
      </c>
      <c r="C14" s="1"/>
      <c r="D14" s="3"/>
      <c r="E14" s="68"/>
      <c r="F14" s="79">
        <f>59+52</f>
        <v>111</v>
      </c>
      <c r="G14" s="79"/>
      <c r="H14" s="79">
        <v>212</v>
      </c>
    </row>
    <row r="15" spans="1:8" ht="15" customHeight="1">
      <c r="A15" s="27"/>
      <c r="B15" s="1" t="s">
        <v>54</v>
      </c>
      <c r="C15" s="1"/>
      <c r="D15" s="3"/>
      <c r="E15" s="68"/>
      <c r="F15" s="79">
        <v>113</v>
      </c>
      <c r="G15" s="79"/>
      <c r="H15" s="79">
        <v>117</v>
      </c>
    </row>
    <row r="16" spans="1:8" ht="15" customHeight="1">
      <c r="A16" s="27"/>
      <c r="B16" s="1" t="s">
        <v>55</v>
      </c>
      <c r="C16" s="1"/>
      <c r="D16" s="3"/>
      <c r="E16" s="68"/>
      <c r="F16" s="79">
        <f>-12-23</f>
        <v>-35</v>
      </c>
      <c r="G16" s="79"/>
      <c r="H16" s="79">
        <v>-57</v>
      </c>
    </row>
    <row r="17" spans="1:8" ht="15" customHeight="1">
      <c r="A17" s="27"/>
      <c r="B17" s="1" t="s">
        <v>56</v>
      </c>
      <c r="C17" s="1"/>
      <c r="D17" s="3"/>
      <c r="E17" s="68"/>
      <c r="F17" s="79">
        <f>34+32</f>
        <v>66</v>
      </c>
      <c r="G17" s="79"/>
      <c r="H17" s="79">
        <v>28</v>
      </c>
    </row>
    <row r="18" spans="1:9" ht="15" customHeight="1">
      <c r="A18" s="27"/>
      <c r="B18" s="1" t="s">
        <v>57</v>
      </c>
      <c r="C18" s="1"/>
      <c r="D18" s="3"/>
      <c r="E18" s="68"/>
      <c r="F18" s="79">
        <f>38</f>
        <v>38</v>
      </c>
      <c r="G18" s="79"/>
      <c r="H18" s="79">
        <v>1</v>
      </c>
      <c r="I18" s="71"/>
    </row>
    <row r="19" spans="1:8" ht="8.25" customHeight="1">
      <c r="A19" s="27"/>
      <c r="B19" s="1"/>
      <c r="C19" s="1"/>
      <c r="D19" s="3"/>
      <c r="E19" s="68"/>
      <c r="F19" s="80"/>
      <c r="G19" s="79"/>
      <c r="H19" s="80"/>
    </row>
    <row r="20" spans="1:8" ht="15" customHeight="1">
      <c r="A20" s="27" t="s">
        <v>214</v>
      </c>
      <c r="B20" s="1"/>
      <c r="C20" s="1"/>
      <c r="D20" s="3"/>
      <c r="E20" s="68"/>
      <c r="F20" s="79">
        <f>+SUM(F11:F18)</f>
        <v>-465</v>
      </c>
      <c r="G20" s="79"/>
      <c r="H20" s="79">
        <f>+SUM(H11:H18)</f>
        <v>505</v>
      </c>
    </row>
    <row r="21" spans="1:8" ht="15" customHeight="1">
      <c r="A21" s="27"/>
      <c r="B21" s="1"/>
      <c r="C21" s="1"/>
      <c r="D21" s="3"/>
      <c r="E21" s="68"/>
      <c r="F21" s="79"/>
      <c r="G21" s="79"/>
      <c r="H21" s="79"/>
    </row>
    <row r="22" spans="1:8" ht="15" customHeight="1">
      <c r="A22" s="27" t="s">
        <v>58</v>
      </c>
      <c r="B22" s="1"/>
      <c r="C22" s="1"/>
      <c r="D22" s="3"/>
      <c r="E22" s="68"/>
      <c r="F22" s="79"/>
      <c r="G22" s="79"/>
      <c r="H22" s="79"/>
    </row>
    <row r="23" spans="1:8" ht="15" customHeight="1">
      <c r="A23" s="27"/>
      <c r="B23" s="1" t="s">
        <v>59</v>
      </c>
      <c r="C23" s="1"/>
      <c r="D23" s="3"/>
      <c r="E23" s="68"/>
      <c r="F23" s="79">
        <v>-353</v>
      </c>
      <c r="G23" s="79"/>
      <c r="H23" s="79">
        <v>-2171</v>
      </c>
    </row>
    <row r="24" spans="1:8" ht="15" customHeight="1">
      <c r="A24" s="27"/>
      <c r="B24" s="1" t="s">
        <v>60</v>
      </c>
      <c r="C24" s="1"/>
      <c r="D24" s="3"/>
      <c r="E24" s="68"/>
      <c r="F24" s="79">
        <v>205</v>
      </c>
      <c r="G24" s="79"/>
      <c r="H24" s="79">
        <v>2103</v>
      </c>
    </row>
    <row r="25" spans="1:8" ht="7.5" customHeight="1">
      <c r="A25" s="27"/>
      <c r="B25" s="1"/>
      <c r="C25" s="1"/>
      <c r="D25" s="3"/>
      <c r="E25" s="68"/>
      <c r="F25" s="80"/>
      <c r="G25" s="79"/>
      <c r="H25" s="80"/>
    </row>
    <row r="26" spans="1:8" ht="15" customHeight="1">
      <c r="A26" s="27" t="s">
        <v>215</v>
      </c>
      <c r="B26" s="1"/>
      <c r="C26" s="1"/>
      <c r="D26" s="3"/>
      <c r="E26" s="68"/>
      <c r="F26" s="79">
        <f>+SUM(F20:F25)</f>
        <v>-613</v>
      </c>
      <c r="G26" s="79"/>
      <c r="H26" s="79">
        <f>+SUM(H20:H25)</f>
        <v>437</v>
      </c>
    </row>
    <row r="27" spans="1:8" ht="15" customHeight="1">
      <c r="A27" s="27"/>
      <c r="B27" s="1" t="s">
        <v>61</v>
      </c>
      <c r="C27" s="1"/>
      <c r="D27" s="3"/>
      <c r="E27" s="68"/>
      <c r="F27" s="79">
        <v>45</v>
      </c>
      <c r="G27" s="79"/>
      <c r="H27" s="79">
        <v>18</v>
      </c>
    </row>
    <row r="28" spans="1:8" ht="15" customHeight="1">
      <c r="A28" s="27"/>
      <c r="B28" s="1" t="s">
        <v>62</v>
      </c>
      <c r="C28" s="1"/>
      <c r="D28" s="3"/>
      <c r="E28" s="68"/>
      <c r="F28" s="79">
        <v>-66</v>
      </c>
      <c r="G28" s="79"/>
      <c r="H28" s="79">
        <v>-28</v>
      </c>
    </row>
    <row r="29" spans="1:8" ht="15" customHeight="1">
      <c r="A29" s="27"/>
      <c r="B29" s="1" t="s">
        <v>63</v>
      </c>
      <c r="C29" s="1"/>
      <c r="D29" s="3"/>
      <c r="E29" s="68"/>
      <c r="F29" s="79">
        <v>-12</v>
      </c>
      <c r="G29" s="79"/>
      <c r="H29" s="79">
        <v>0</v>
      </c>
    </row>
    <row r="30" spans="1:8" ht="15" customHeight="1">
      <c r="A30" s="28" t="s">
        <v>236</v>
      </c>
      <c r="B30" s="1"/>
      <c r="C30" s="1"/>
      <c r="D30" s="3"/>
      <c r="E30" s="68"/>
      <c r="F30" s="83">
        <f>+SUM(F26:F29)</f>
        <v>-646</v>
      </c>
      <c r="G30" s="86"/>
      <c r="H30" s="83">
        <f>+SUM(H26:H29)</f>
        <v>427</v>
      </c>
    </row>
    <row r="31" spans="1:8" ht="15" customHeight="1">
      <c r="A31" s="27"/>
      <c r="B31" s="1"/>
      <c r="C31" s="1"/>
      <c r="D31" s="3"/>
      <c r="E31" s="68"/>
      <c r="F31" s="79"/>
      <c r="G31" s="79"/>
      <c r="H31" s="79"/>
    </row>
    <row r="32" spans="1:8" ht="15" customHeight="1">
      <c r="A32" s="28" t="s">
        <v>64</v>
      </c>
      <c r="B32" s="1"/>
      <c r="C32" s="1"/>
      <c r="D32" s="3"/>
      <c r="E32" s="68"/>
      <c r="F32" s="79"/>
      <c r="G32" s="79"/>
      <c r="H32" s="79"/>
    </row>
    <row r="33" spans="1:8" ht="15" customHeight="1">
      <c r="A33" s="27"/>
      <c r="B33" s="1" t="s">
        <v>148</v>
      </c>
      <c r="C33" s="1"/>
      <c r="D33" s="3"/>
      <c r="E33" s="68"/>
      <c r="F33" s="79">
        <v>110</v>
      </c>
      <c r="G33" s="79"/>
      <c r="H33" s="79">
        <v>45</v>
      </c>
    </row>
    <row r="34" spans="1:8" ht="15" customHeight="1">
      <c r="A34" s="27"/>
      <c r="B34" s="1" t="s">
        <v>65</v>
      </c>
      <c r="C34" s="1"/>
      <c r="D34" s="3"/>
      <c r="E34" s="68"/>
      <c r="F34" s="79">
        <v>-8</v>
      </c>
      <c r="G34" s="79"/>
      <c r="H34" s="79">
        <v>-299</v>
      </c>
    </row>
    <row r="35" spans="1:8" ht="15" customHeight="1">
      <c r="A35" s="27"/>
      <c r="B35" s="1" t="s">
        <v>134</v>
      </c>
      <c r="C35" s="1"/>
      <c r="D35" s="3"/>
      <c r="E35" s="68"/>
      <c r="F35" s="79">
        <v>0</v>
      </c>
      <c r="G35" s="79"/>
      <c r="H35" s="79">
        <v>-353</v>
      </c>
    </row>
    <row r="36" spans="1:8" ht="15" customHeight="1">
      <c r="A36" s="27"/>
      <c r="B36" s="1" t="s">
        <v>174</v>
      </c>
      <c r="C36" s="1"/>
      <c r="D36" s="3"/>
      <c r="E36" s="68"/>
      <c r="F36" s="79">
        <v>0</v>
      </c>
      <c r="G36" s="79"/>
      <c r="H36" s="79">
        <v>0</v>
      </c>
    </row>
    <row r="37" spans="1:8" ht="15" customHeight="1">
      <c r="A37" s="28" t="s">
        <v>237</v>
      </c>
      <c r="B37" s="1"/>
      <c r="C37" s="1"/>
      <c r="D37" s="3"/>
      <c r="E37" s="68"/>
      <c r="F37" s="83">
        <f>+SUM(F33:F35)</f>
        <v>102</v>
      </c>
      <c r="G37" s="86"/>
      <c r="H37" s="83">
        <f>+SUM(H33:H35)</f>
        <v>-607</v>
      </c>
    </row>
    <row r="38" spans="1:9" ht="15" customHeight="1">
      <c r="A38" s="27"/>
      <c r="B38" s="1"/>
      <c r="C38" s="1"/>
      <c r="D38" s="3"/>
      <c r="E38" s="68"/>
      <c r="F38" s="79"/>
      <c r="G38" s="79"/>
      <c r="H38" s="79"/>
      <c r="I38" s="72"/>
    </row>
    <row r="39" spans="1:8" ht="15" customHeight="1">
      <c r="A39" s="28" t="s">
        <v>66</v>
      </c>
      <c r="B39" s="1"/>
      <c r="C39" s="1"/>
      <c r="D39" s="3"/>
      <c r="E39" s="68"/>
      <c r="F39" s="79"/>
      <c r="G39" s="79"/>
      <c r="H39" s="79"/>
    </row>
    <row r="40" spans="1:8" ht="15" customHeight="1">
      <c r="A40" s="28"/>
      <c r="B40" s="1" t="s">
        <v>216</v>
      </c>
      <c r="C40" s="1"/>
      <c r="D40" s="3"/>
      <c r="E40" s="68"/>
      <c r="F40" s="79">
        <v>0</v>
      </c>
      <c r="G40" s="79"/>
      <c r="H40" s="79">
        <v>32</v>
      </c>
    </row>
    <row r="41" spans="1:8" ht="15" customHeight="1">
      <c r="A41" s="28"/>
      <c r="B41" s="1" t="s">
        <v>217</v>
      </c>
      <c r="C41" s="1"/>
      <c r="D41" s="3"/>
      <c r="E41" s="68"/>
      <c r="F41" s="79">
        <v>-142</v>
      </c>
      <c r="G41" s="79"/>
      <c r="H41" s="79">
        <f>-42+84</f>
        <v>42</v>
      </c>
    </row>
    <row r="42" spans="1:8" ht="15" customHeight="1">
      <c r="A42" s="28"/>
      <c r="B42" s="1" t="s">
        <v>247</v>
      </c>
      <c r="C42" s="1"/>
      <c r="D42" s="3"/>
      <c r="E42" s="68"/>
      <c r="F42" s="79"/>
      <c r="G42" s="79"/>
      <c r="H42" s="79">
        <v>500</v>
      </c>
    </row>
    <row r="43" spans="1:8" ht="15" customHeight="1">
      <c r="A43" s="28" t="s">
        <v>238</v>
      </c>
      <c r="B43" s="1"/>
      <c r="C43" s="1"/>
      <c r="D43" s="3"/>
      <c r="E43" s="68"/>
      <c r="F43" s="83">
        <f>+SUM(F40:F41)</f>
        <v>-142</v>
      </c>
      <c r="G43" s="86"/>
      <c r="H43" s="83">
        <f>SUM(H40:H42)</f>
        <v>574</v>
      </c>
    </row>
    <row r="44" spans="1:8" ht="15" customHeight="1">
      <c r="A44" s="2"/>
      <c r="B44" s="1"/>
      <c r="C44" s="1"/>
      <c r="D44" s="3"/>
      <c r="E44" s="68"/>
      <c r="F44" s="79"/>
      <c r="G44" s="79"/>
      <c r="H44" s="79"/>
    </row>
    <row r="45" spans="1:8" ht="15" customHeight="1">
      <c r="A45" s="28" t="s">
        <v>67</v>
      </c>
      <c r="B45" s="1"/>
      <c r="C45" s="1"/>
      <c r="D45" s="3"/>
      <c r="E45" s="68"/>
      <c r="F45" s="88">
        <f>+F30+F37+F43</f>
        <v>-686</v>
      </c>
      <c r="G45" s="88" t="s">
        <v>21</v>
      </c>
      <c r="H45" s="88">
        <f>+H30+H37+H43</f>
        <v>394</v>
      </c>
    </row>
    <row r="46" spans="1:8" ht="15" customHeight="1">
      <c r="A46" s="27"/>
      <c r="B46" s="1"/>
      <c r="C46" s="1"/>
      <c r="D46" s="3"/>
      <c r="E46" s="68"/>
      <c r="F46" s="78"/>
      <c r="G46" s="78"/>
      <c r="H46" s="78"/>
    </row>
    <row r="47" spans="1:9" ht="15" customHeight="1">
      <c r="A47" s="28" t="s">
        <v>218</v>
      </c>
      <c r="B47" s="1"/>
      <c r="C47" s="1"/>
      <c r="D47" s="3"/>
      <c r="E47" s="68"/>
      <c r="F47" s="79">
        <v>1878</v>
      </c>
      <c r="G47" s="79"/>
      <c r="H47" s="79">
        <v>1636</v>
      </c>
      <c r="I47" s="87"/>
    </row>
    <row r="48" spans="1:8" ht="15" customHeight="1">
      <c r="A48" s="28"/>
      <c r="B48" s="1"/>
      <c r="C48" s="1"/>
      <c r="D48" s="3"/>
      <c r="E48" s="68"/>
      <c r="F48" s="81"/>
      <c r="G48" s="81"/>
      <c r="H48" s="81"/>
    </row>
    <row r="49" spans="1:10" ht="15" customHeight="1" thickBot="1">
      <c r="A49" s="28" t="s">
        <v>219</v>
      </c>
      <c r="B49" s="1"/>
      <c r="C49" s="1"/>
      <c r="D49" s="3"/>
      <c r="E49" s="68" t="s">
        <v>129</v>
      </c>
      <c r="F49" s="84">
        <f>+SUM(F45:F47)</f>
        <v>1192</v>
      </c>
      <c r="G49" s="88"/>
      <c r="H49" s="84">
        <f>+SUM(H45:H47)</f>
        <v>2030</v>
      </c>
      <c r="I49" s="51"/>
      <c r="J49" s="73"/>
    </row>
    <row r="50" spans="1:8" ht="15" customHeight="1" thickTop="1">
      <c r="A50" s="27"/>
      <c r="B50" s="1"/>
      <c r="C50" s="1"/>
      <c r="D50" s="3"/>
      <c r="E50" s="68"/>
      <c r="F50" s="78"/>
      <c r="G50" s="78"/>
      <c r="H50" s="78"/>
    </row>
    <row r="51" ht="15" customHeight="1" hidden="1">
      <c r="A51" t="s">
        <v>50</v>
      </c>
    </row>
    <row r="52" spans="1:10" ht="15" customHeight="1" hidden="1">
      <c r="A52" s="128" t="s">
        <v>132</v>
      </c>
      <c r="B52" s="128"/>
      <c r="C52" s="128"/>
      <c r="D52" s="128"/>
      <c r="E52" s="128"/>
      <c r="F52" s="128"/>
      <c r="G52" s="128"/>
      <c r="H52" s="128"/>
      <c r="I52" s="128"/>
      <c r="J52" s="74"/>
    </row>
    <row r="53" spans="1:10" ht="15" customHeight="1" hidden="1">
      <c r="A53" s="128"/>
      <c r="B53" s="128"/>
      <c r="C53" s="128"/>
      <c r="D53" s="128"/>
      <c r="E53" s="128"/>
      <c r="F53" s="128"/>
      <c r="G53" s="128"/>
      <c r="H53" s="128"/>
      <c r="I53" s="128"/>
      <c r="J53" s="74"/>
    </row>
    <row r="54" spans="1:8" ht="15" customHeight="1">
      <c r="A54" s="2"/>
      <c r="B54" s="1"/>
      <c r="C54" s="1"/>
      <c r="D54" s="3"/>
      <c r="E54" s="68"/>
      <c r="F54" s="78" t="s">
        <v>21</v>
      </c>
      <c r="G54" s="78"/>
      <c r="H54" s="78"/>
    </row>
    <row r="55" spans="1:8" ht="15" customHeight="1">
      <c r="A55" s="2" t="s">
        <v>171</v>
      </c>
      <c r="B55" s="1" t="s">
        <v>175</v>
      </c>
      <c r="C55" s="1"/>
      <c r="D55" s="3"/>
      <c r="E55" s="68"/>
      <c r="F55" s="88" t="s">
        <v>21</v>
      </c>
      <c r="G55" s="78"/>
      <c r="H55" s="78"/>
    </row>
    <row r="56" spans="1:8" ht="15" customHeight="1">
      <c r="A56" s="2"/>
      <c r="B56" s="1"/>
      <c r="C56" s="1"/>
      <c r="D56" s="3"/>
      <c r="E56" s="68"/>
      <c r="F56" s="78"/>
      <c r="G56" s="78"/>
      <c r="H56" s="78"/>
    </row>
    <row r="57" spans="1:10" ht="12.75">
      <c r="A57" s="122" t="s">
        <v>220</v>
      </c>
      <c r="B57" s="122"/>
      <c r="C57" s="122"/>
      <c r="D57" s="122"/>
      <c r="E57" s="122"/>
      <c r="F57" s="122"/>
      <c r="G57" s="122"/>
      <c r="H57" s="122"/>
      <c r="I57" s="127"/>
      <c r="J57" s="75"/>
    </row>
    <row r="58" spans="1:10" ht="12.75">
      <c r="A58" s="122" t="s">
        <v>182</v>
      </c>
      <c r="B58" s="122"/>
      <c r="C58" s="122"/>
      <c r="D58" s="122"/>
      <c r="E58" s="122"/>
      <c r="F58" s="122"/>
      <c r="G58" s="122"/>
      <c r="H58" s="122"/>
      <c r="I58" s="127"/>
      <c r="J58" s="75"/>
    </row>
  </sheetData>
  <mergeCells count="9">
    <mergeCell ref="A1:H1"/>
    <mergeCell ref="A2:H2"/>
    <mergeCell ref="A3:H3"/>
    <mergeCell ref="A4:H4"/>
    <mergeCell ref="A57:I57"/>
    <mergeCell ref="A58:I58"/>
    <mergeCell ref="A52:I53"/>
    <mergeCell ref="A5:H5"/>
    <mergeCell ref="A6:H6"/>
  </mergeCells>
  <printOptions horizontalCentered="1"/>
  <pageMargins left="0.5" right="0.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L194"/>
  <sheetViews>
    <sheetView tabSelected="1" workbookViewId="0" topLeftCell="A105">
      <selection activeCell="B117" sqref="B117"/>
    </sheetView>
  </sheetViews>
  <sheetFormatPr defaultColWidth="9.33203125" defaultRowHeight="12.75"/>
  <cols>
    <col min="1" max="1" width="5.33203125" style="0" customWidth="1"/>
    <col min="2" max="2" width="3.5" style="0" customWidth="1"/>
    <col min="3" max="3" width="4.66015625" style="0" customWidth="1"/>
    <col min="4" max="4" width="17.33203125" style="0" customWidth="1"/>
    <col min="8" max="8" width="6.16015625" style="0" customWidth="1"/>
    <col min="9" max="9" width="14.16015625" style="0" customWidth="1"/>
    <col min="10" max="10" width="14.5" style="0" customWidth="1"/>
    <col min="11" max="11" width="3.83203125" style="0" customWidth="1"/>
    <col min="12" max="12" width="13.66015625" style="0" customWidth="1"/>
  </cols>
  <sheetData>
    <row r="1" ht="12.75">
      <c r="L1" s="55"/>
    </row>
    <row r="2" spans="1:12" ht="23.25">
      <c r="A2" s="135" t="s">
        <v>162</v>
      </c>
      <c r="B2" s="135"/>
      <c r="C2" s="135"/>
      <c r="D2" s="135"/>
      <c r="E2" s="135"/>
      <c r="F2" s="127"/>
      <c r="G2" s="127"/>
      <c r="H2" s="127"/>
      <c r="I2" s="127"/>
      <c r="J2" s="127"/>
      <c r="K2" s="127"/>
      <c r="L2" s="127"/>
    </row>
    <row r="3" spans="1:12" ht="12.75">
      <c r="A3" s="136" t="s">
        <v>139</v>
      </c>
      <c r="B3" s="136"/>
      <c r="C3" s="136"/>
      <c r="D3" s="136"/>
      <c r="E3" s="136"/>
      <c r="F3" s="127"/>
      <c r="G3" s="127"/>
      <c r="H3" s="127"/>
      <c r="I3" s="127"/>
      <c r="J3" s="127"/>
      <c r="K3" s="127"/>
      <c r="L3" s="127"/>
    </row>
    <row r="4" spans="1:12" ht="12.75">
      <c r="A4" s="136" t="s">
        <v>13</v>
      </c>
      <c r="B4" s="136"/>
      <c r="C4" s="136"/>
      <c r="D4" s="136"/>
      <c r="E4" s="136"/>
      <c r="F4" s="127"/>
      <c r="G4" s="127"/>
      <c r="H4" s="127"/>
      <c r="I4" s="127"/>
      <c r="J4" s="127"/>
      <c r="K4" s="127"/>
      <c r="L4" s="127"/>
    </row>
    <row r="5" spans="1:12" ht="15.75">
      <c r="A5" s="137" t="str">
        <f>'Income Statements'!A4:K4</f>
        <v>Quarterly report on consolidated results for the 2nd quarter ended 30.06.05</v>
      </c>
      <c r="B5" s="137"/>
      <c r="C5" s="137"/>
      <c r="D5" s="137"/>
      <c r="E5" s="137"/>
      <c r="F5" s="127"/>
      <c r="G5" s="127"/>
      <c r="H5" s="127"/>
      <c r="I5" s="127"/>
      <c r="J5" s="127"/>
      <c r="K5" s="127"/>
      <c r="L5" s="127"/>
    </row>
    <row r="6" spans="1:12" ht="15.75">
      <c r="A6" s="138" t="s">
        <v>15</v>
      </c>
      <c r="B6" s="138"/>
      <c r="C6" s="138"/>
      <c r="D6" s="138"/>
      <c r="E6" s="138"/>
      <c r="F6" s="127"/>
      <c r="G6" s="127"/>
      <c r="H6" s="127"/>
      <c r="I6" s="127"/>
      <c r="J6" s="127"/>
      <c r="K6" s="127"/>
      <c r="L6" s="127"/>
    </row>
    <row r="8" spans="1:2" ht="12.75">
      <c r="A8" s="29" t="s">
        <v>68</v>
      </c>
      <c r="B8" s="8" t="s">
        <v>69</v>
      </c>
    </row>
    <row r="9" ht="12.75">
      <c r="A9" s="9"/>
    </row>
    <row r="10" spans="1:2" ht="12.75">
      <c r="A10" s="29" t="s">
        <v>70</v>
      </c>
      <c r="B10" s="8" t="s">
        <v>71</v>
      </c>
    </row>
    <row r="11" spans="1:12" ht="27" customHeight="1">
      <c r="A11" s="9"/>
      <c r="B11" s="131" t="s">
        <v>180</v>
      </c>
      <c r="C11" s="131"/>
      <c r="D11" s="131"/>
      <c r="E11" s="131"/>
      <c r="F11" s="131"/>
      <c r="G11" s="131"/>
      <c r="H11" s="131"/>
      <c r="I11" s="131"/>
      <c r="J11" s="131"/>
      <c r="K11" s="131"/>
      <c r="L11" s="131"/>
    </row>
    <row r="12" ht="12.75">
      <c r="A12" s="9"/>
    </row>
    <row r="13" spans="1:12" ht="12.75">
      <c r="A13" s="9"/>
      <c r="B13" s="128" t="s">
        <v>184</v>
      </c>
      <c r="C13" s="128"/>
      <c r="D13" s="128"/>
      <c r="E13" s="128"/>
      <c r="F13" s="128"/>
      <c r="G13" s="128"/>
      <c r="H13" s="128"/>
      <c r="I13" s="128"/>
      <c r="J13" s="128"/>
      <c r="K13" s="128"/>
      <c r="L13" s="128"/>
    </row>
    <row r="14" spans="1:12" ht="12.75">
      <c r="A14" s="9"/>
      <c r="B14" s="128"/>
      <c r="C14" s="128"/>
      <c r="D14" s="128"/>
      <c r="E14" s="128"/>
      <c r="F14" s="128"/>
      <c r="G14" s="128"/>
      <c r="H14" s="128"/>
      <c r="I14" s="128"/>
      <c r="J14" s="128"/>
      <c r="K14" s="128"/>
      <c r="L14" s="128"/>
    </row>
    <row r="15" ht="12.75">
      <c r="A15" s="9"/>
    </row>
    <row r="16" spans="1:12" ht="12.75">
      <c r="A16" s="9"/>
      <c r="B16" s="128" t="s">
        <v>185</v>
      </c>
      <c r="C16" s="128"/>
      <c r="D16" s="128"/>
      <c r="E16" s="128"/>
      <c r="F16" s="128"/>
      <c r="G16" s="128"/>
      <c r="H16" s="128"/>
      <c r="I16" s="128"/>
      <c r="J16" s="128"/>
      <c r="K16" s="128"/>
      <c r="L16" s="128"/>
    </row>
    <row r="17" spans="1:12" ht="12.75">
      <c r="A17" s="9"/>
      <c r="B17" s="128"/>
      <c r="C17" s="128"/>
      <c r="D17" s="128"/>
      <c r="E17" s="128"/>
      <c r="F17" s="128"/>
      <c r="G17" s="128"/>
      <c r="H17" s="128"/>
      <c r="I17" s="128"/>
      <c r="J17" s="128"/>
      <c r="K17" s="128"/>
      <c r="L17" s="128"/>
    </row>
    <row r="18" ht="12.75">
      <c r="A18" s="9"/>
    </row>
    <row r="19" spans="1:2" ht="12.75">
      <c r="A19" s="29" t="s">
        <v>72</v>
      </c>
      <c r="B19" s="8" t="s">
        <v>73</v>
      </c>
    </row>
    <row r="20" spans="1:2" ht="12.75">
      <c r="A20" s="9"/>
      <c r="B20" t="s">
        <v>242</v>
      </c>
    </row>
    <row r="21" ht="12.75">
      <c r="A21" s="9"/>
    </row>
    <row r="22" spans="1:2" ht="12.75">
      <c r="A22" s="29" t="s">
        <v>74</v>
      </c>
      <c r="B22" s="8" t="s">
        <v>75</v>
      </c>
    </row>
    <row r="23" spans="1:2" ht="12.75">
      <c r="A23" s="9"/>
      <c r="B23" t="s">
        <v>16</v>
      </c>
    </row>
    <row r="24" ht="12.75">
      <c r="A24" s="9"/>
    </row>
    <row r="25" spans="1:2" ht="12.75">
      <c r="A25" s="29" t="s">
        <v>76</v>
      </c>
      <c r="B25" s="8" t="s">
        <v>77</v>
      </c>
    </row>
    <row r="26" spans="1:12" ht="12.75">
      <c r="A26" s="9"/>
      <c r="B26" s="128" t="s">
        <v>78</v>
      </c>
      <c r="C26" s="128"/>
      <c r="D26" s="128"/>
      <c r="E26" s="128"/>
      <c r="F26" s="128"/>
      <c r="G26" s="128"/>
      <c r="H26" s="128"/>
      <c r="I26" s="128"/>
      <c r="J26" s="128"/>
      <c r="K26" s="128"/>
      <c r="L26" s="128"/>
    </row>
    <row r="27" spans="1:12" ht="12.75">
      <c r="A27" s="9"/>
      <c r="B27" s="128"/>
      <c r="C27" s="128"/>
      <c r="D27" s="128"/>
      <c r="E27" s="128"/>
      <c r="F27" s="128"/>
      <c r="G27" s="128"/>
      <c r="H27" s="128"/>
      <c r="I27" s="128"/>
      <c r="J27" s="128"/>
      <c r="K27" s="128"/>
      <c r="L27" s="128"/>
    </row>
    <row r="28" ht="12.75">
      <c r="A28" s="9"/>
    </row>
    <row r="29" spans="1:2" ht="12.75">
      <c r="A29" s="29" t="s">
        <v>79</v>
      </c>
      <c r="B29" s="8" t="s">
        <v>80</v>
      </c>
    </row>
    <row r="30" spans="1:12" ht="12.75">
      <c r="A30" s="9"/>
      <c r="B30" s="128" t="s">
        <v>239</v>
      </c>
      <c r="C30" s="128"/>
      <c r="D30" s="128"/>
      <c r="E30" s="128"/>
      <c r="F30" s="128"/>
      <c r="G30" s="128"/>
      <c r="H30" s="128"/>
      <c r="I30" s="128"/>
      <c r="J30" s="128"/>
      <c r="K30" s="128"/>
      <c r="L30" s="128"/>
    </row>
    <row r="31" spans="1:12" ht="12.75">
      <c r="A31" s="9"/>
      <c r="B31" s="128"/>
      <c r="C31" s="128"/>
      <c r="D31" s="128"/>
      <c r="E31" s="128"/>
      <c r="F31" s="128"/>
      <c r="G31" s="128"/>
      <c r="H31" s="128"/>
      <c r="I31" s="128"/>
      <c r="J31" s="128"/>
      <c r="K31" s="128"/>
      <c r="L31" s="128"/>
    </row>
    <row r="32" ht="12.75">
      <c r="A32" s="9"/>
    </row>
    <row r="33" spans="1:12" ht="12.75">
      <c r="A33" s="65" t="s">
        <v>81</v>
      </c>
      <c r="B33" s="97" t="s">
        <v>82</v>
      </c>
      <c r="C33" s="46"/>
      <c r="D33" s="46"/>
      <c r="E33" s="46"/>
      <c r="F33" s="46"/>
      <c r="G33" s="46"/>
      <c r="H33" s="46"/>
      <c r="I33" s="46"/>
      <c r="J33" s="46"/>
      <c r="K33" s="46"/>
      <c r="L33" s="46"/>
    </row>
    <row r="34" spans="1:12" ht="16.5" customHeight="1">
      <c r="A34" s="99"/>
      <c r="B34" s="133" t="s">
        <v>176</v>
      </c>
      <c r="C34" s="133"/>
      <c r="D34" s="133"/>
      <c r="E34" s="133"/>
      <c r="F34" s="133"/>
      <c r="G34" s="133"/>
      <c r="H34" s="133"/>
      <c r="I34" s="133"/>
      <c r="J34" s="133"/>
      <c r="K34" s="133"/>
      <c r="L34" s="133"/>
    </row>
    <row r="35" spans="1:12" ht="12.75">
      <c r="A35" s="9"/>
      <c r="B35" s="54"/>
      <c r="C35" s="54"/>
      <c r="D35" s="54"/>
      <c r="E35" s="54"/>
      <c r="F35" s="54"/>
      <c r="G35" s="54"/>
      <c r="H35" s="54"/>
      <c r="I35" s="54"/>
      <c r="J35" s="54"/>
      <c r="K35" s="54"/>
      <c r="L35" s="54"/>
    </row>
    <row r="36" spans="1:12" ht="15.75" customHeight="1" hidden="1">
      <c r="A36" s="9"/>
      <c r="B36" s="54"/>
      <c r="C36" s="54"/>
      <c r="D36" s="54"/>
      <c r="E36" s="54"/>
      <c r="F36" s="54"/>
      <c r="G36" s="54"/>
      <c r="H36" s="54"/>
      <c r="I36" s="54"/>
      <c r="J36" s="54"/>
      <c r="K36" s="54"/>
      <c r="L36" s="54"/>
    </row>
    <row r="37" spans="1:12" ht="12.75" hidden="1">
      <c r="A37" s="9"/>
      <c r="B37" s="16" t="s">
        <v>122</v>
      </c>
      <c r="C37" s="30" t="s">
        <v>123</v>
      </c>
      <c r="D37" s="12"/>
      <c r="E37" s="12"/>
      <c r="F37" s="12"/>
      <c r="G37" s="12"/>
      <c r="H37" s="12"/>
      <c r="I37" s="12"/>
      <c r="J37" s="12"/>
      <c r="K37" s="12"/>
      <c r="L37" s="12"/>
    </row>
    <row r="38" spans="1:12" ht="12.75" customHeight="1" hidden="1">
      <c r="A38" s="9"/>
      <c r="B38" s="12"/>
      <c r="C38" s="134" t="s">
        <v>130</v>
      </c>
      <c r="D38" s="134"/>
      <c r="E38" s="134"/>
      <c r="F38" s="134"/>
      <c r="G38" s="134"/>
      <c r="H38" s="134"/>
      <c r="I38" s="134"/>
      <c r="J38" s="134"/>
      <c r="K38" s="134"/>
      <c r="L38" s="134"/>
    </row>
    <row r="39" spans="1:12" ht="12.75" hidden="1">
      <c r="A39" s="9"/>
      <c r="B39" s="12"/>
      <c r="C39" s="134"/>
      <c r="D39" s="134"/>
      <c r="E39" s="134"/>
      <c r="F39" s="134"/>
      <c r="G39" s="134"/>
      <c r="H39" s="134"/>
      <c r="I39" s="134"/>
      <c r="J39" s="134"/>
      <c r="K39" s="134"/>
      <c r="L39" s="134"/>
    </row>
    <row r="40" spans="1:12" ht="12.75" hidden="1">
      <c r="A40" s="9"/>
      <c r="B40" s="12"/>
      <c r="C40" s="31"/>
      <c r="D40" s="31"/>
      <c r="E40" s="31">
        <f>75000+(0.0958904109589041*71)+87507*0+64</f>
        <v>75070.80821917808</v>
      </c>
      <c r="F40" s="31"/>
      <c r="G40" s="31"/>
      <c r="H40" s="31"/>
      <c r="I40" s="31"/>
      <c r="J40" s="31"/>
      <c r="K40" s="31"/>
      <c r="L40" s="31"/>
    </row>
    <row r="41" spans="1:12" ht="12.75" hidden="1">
      <c r="A41" s="9"/>
      <c r="B41" s="12"/>
      <c r="C41" s="31"/>
      <c r="D41" s="31"/>
      <c r="E41" s="31"/>
      <c r="F41" s="31"/>
      <c r="G41" s="31"/>
      <c r="H41" s="31"/>
      <c r="I41" s="31"/>
      <c r="J41" s="40" t="s">
        <v>124</v>
      </c>
      <c r="K41" s="31"/>
      <c r="L41" s="31"/>
    </row>
    <row r="42" spans="1:12" ht="12.75" hidden="1">
      <c r="A42" s="9"/>
      <c r="B42" s="12"/>
      <c r="C42" s="31"/>
      <c r="D42" s="31"/>
      <c r="E42" s="31"/>
      <c r="F42" s="31"/>
      <c r="G42" s="31"/>
      <c r="H42" s="31"/>
      <c r="I42" s="31"/>
      <c r="J42" s="41" t="s">
        <v>125</v>
      </c>
      <c r="K42" s="31"/>
      <c r="L42" s="31"/>
    </row>
    <row r="43" spans="1:12" ht="12.75" hidden="1">
      <c r="A43" s="9"/>
      <c r="B43" s="12"/>
      <c r="C43" s="39" t="s">
        <v>131</v>
      </c>
      <c r="D43" s="31"/>
      <c r="E43" s="31"/>
      <c r="F43" s="31"/>
      <c r="G43" s="31"/>
      <c r="H43" s="31"/>
      <c r="I43" s="31"/>
      <c r="J43" s="42">
        <v>793</v>
      </c>
      <c r="K43" s="31"/>
      <c r="L43" s="31"/>
    </row>
    <row r="44" spans="1:12" ht="12.75" hidden="1">
      <c r="A44" s="9"/>
      <c r="B44" s="12"/>
      <c r="C44" s="39" t="s">
        <v>126</v>
      </c>
      <c r="D44" s="31"/>
      <c r="E44" s="31"/>
      <c r="F44" s="31"/>
      <c r="G44" s="31"/>
      <c r="H44" s="31"/>
      <c r="I44" s="31"/>
      <c r="J44" s="42">
        <v>0</v>
      </c>
      <c r="K44" s="31"/>
      <c r="L44" s="31"/>
    </row>
    <row r="45" spans="1:12" ht="13.5" hidden="1" thickBot="1">
      <c r="A45" s="9"/>
      <c r="B45" s="12"/>
      <c r="C45" s="39" t="s">
        <v>133</v>
      </c>
      <c r="D45" s="31"/>
      <c r="E45" s="31"/>
      <c r="F45" s="31"/>
      <c r="G45" s="31"/>
      <c r="H45" s="31"/>
      <c r="I45" s="31"/>
      <c r="J45" s="43">
        <v>793</v>
      </c>
      <c r="K45" s="31"/>
      <c r="L45" s="31"/>
    </row>
    <row r="46" spans="1:12" ht="12.75" hidden="1">
      <c r="A46" s="9"/>
      <c r="B46" s="12"/>
      <c r="C46" s="10"/>
      <c r="D46" s="12"/>
      <c r="E46" s="12"/>
      <c r="F46" s="12"/>
      <c r="G46" s="12"/>
      <c r="H46" s="12"/>
      <c r="I46" s="12"/>
      <c r="J46" s="12"/>
      <c r="K46" s="12"/>
      <c r="L46" s="12"/>
    </row>
    <row r="47" spans="1:2" ht="12.75">
      <c r="A47" s="29" t="s">
        <v>83</v>
      </c>
      <c r="B47" s="8" t="s">
        <v>192</v>
      </c>
    </row>
    <row r="48" spans="1:12" ht="18" customHeight="1">
      <c r="A48" s="9"/>
      <c r="B48" s="139" t="s">
        <v>201</v>
      </c>
      <c r="C48" s="139"/>
      <c r="D48" s="139"/>
      <c r="E48" s="139"/>
      <c r="F48" s="139"/>
      <c r="G48" s="139"/>
      <c r="H48" s="139"/>
      <c r="I48" s="139"/>
      <c r="J48" s="139"/>
      <c r="K48" s="139"/>
      <c r="L48" s="139"/>
    </row>
    <row r="49" spans="1:7" ht="12.75">
      <c r="A49" s="9"/>
      <c r="G49" t="s">
        <v>21</v>
      </c>
    </row>
    <row r="50" spans="1:2" ht="12.75">
      <c r="A50" s="65" t="s">
        <v>84</v>
      </c>
      <c r="B50" s="8" t="s">
        <v>85</v>
      </c>
    </row>
    <row r="51" spans="1:12" ht="12.75">
      <c r="A51" s="9"/>
      <c r="B51" s="12"/>
      <c r="C51" s="12"/>
      <c r="D51" s="12"/>
      <c r="E51" s="12"/>
      <c r="F51" s="12"/>
      <c r="G51" s="12"/>
      <c r="H51" s="12"/>
      <c r="I51" s="12"/>
      <c r="J51" s="16" t="s">
        <v>193</v>
      </c>
      <c r="K51" s="12"/>
      <c r="L51" s="16" t="str">
        <f>J51</f>
        <v>Q2</v>
      </c>
    </row>
    <row r="52" spans="1:12" ht="12.75">
      <c r="A52" s="9"/>
      <c r="B52" s="12"/>
      <c r="C52" s="12"/>
      <c r="D52" s="57"/>
      <c r="E52" s="57"/>
      <c r="F52" s="57"/>
      <c r="G52" s="57"/>
      <c r="H52" s="57"/>
      <c r="I52" s="57"/>
      <c r="J52" s="57"/>
      <c r="K52" s="57"/>
      <c r="L52" s="16" t="s">
        <v>251</v>
      </c>
    </row>
    <row r="53" spans="1:12" ht="16.5" customHeight="1">
      <c r="A53" s="9"/>
      <c r="B53" s="12"/>
      <c r="C53" s="12"/>
      <c r="D53" s="57" t="s">
        <v>140</v>
      </c>
      <c r="E53" s="57"/>
      <c r="F53" s="57"/>
      <c r="G53" s="57"/>
      <c r="H53" s="57"/>
      <c r="I53" s="57"/>
      <c r="J53" s="16" t="s">
        <v>141</v>
      </c>
      <c r="K53" s="57"/>
      <c r="L53" s="16" t="s">
        <v>245</v>
      </c>
    </row>
    <row r="54" spans="1:12" ht="12.75" customHeight="1">
      <c r="A54" s="9"/>
      <c r="B54" s="12"/>
      <c r="C54" s="12"/>
      <c r="D54" s="57"/>
      <c r="E54" s="57"/>
      <c r="F54" s="57"/>
      <c r="G54" s="57"/>
      <c r="H54" s="57"/>
      <c r="I54" s="57"/>
      <c r="J54" s="16" t="s">
        <v>142</v>
      </c>
      <c r="K54" s="57"/>
      <c r="L54" s="16" t="s">
        <v>142</v>
      </c>
    </row>
    <row r="55" spans="1:12" ht="12.75" customHeight="1">
      <c r="A55" s="9"/>
      <c r="B55" s="12"/>
      <c r="C55" s="12"/>
      <c r="D55" s="31" t="s">
        <v>143</v>
      </c>
      <c r="E55" s="31"/>
      <c r="F55" s="31"/>
      <c r="G55" s="57"/>
      <c r="H55" s="57"/>
      <c r="I55" s="57"/>
      <c r="J55" s="58">
        <v>652</v>
      </c>
      <c r="K55" s="58"/>
      <c r="L55" s="58">
        <v>81</v>
      </c>
    </row>
    <row r="56" spans="1:12" ht="12.75">
      <c r="A56" s="9"/>
      <c r="B56" s="12"/>
      <c r="C56" s="12"/>
      <c r="D56" s="141" t="s">
        <v>144</v>
      </c>
      <c r="E56" s="141"/>
      <c r="F56" s="141"/>
      <c r="J56" s="58">
        <v>2484</v>
      </c>
      <c r="K56" s="58"/>
      <c r="L56" s="58">
        <v>-277</v>
      </c>
    </row>
    <row r="57" spans="1:12" ht="5.25" customHeight="1">
      <c r="A57" s="9"/>
      <c r="B57" s="12"/>
      <c r="C57" s="12"/>
      <c r="D57" s="59"/>
      <c r="E57" s="59"/>
      <c r="F57" s="59"/>
      <c r="G57" s="59"/>
      <c r="H57" s="59"/>
      <c r="I57" s="59"/>
      <c r="J57" s="58"/>
      <c r="K57" s="58"/>
      <c r="L57" s="58"/>
    </row>
    <row r="58" spans="1:12" ht="13.5" thickBot="1">
      <c r="A58" s="9"/>
      <c r="B58" s="12"/>
      <c r="C58" s="12"/>
      <c r="D58" s="60"/>
      <c r="E58" s="60"/>
      <c r="F58" s="12"/>
      <c r="G58" s="12"/>
      <c r="H58" s="12"/>
      <c r="J58" s="61">
        <f>+J55+J56+J57</f>
        <v>3136</v>
      </c>
      <c r="K58" s="58"/>
      <c r="L58" s="61">
        <f>SUM(L55:L57)</f>
        <v>-196</v>
      </c>
    </row>
    <row r="59" ht="12.75" customHeight="1" thickTop="1">
      <c r="A59" s="9"/>
    </row>
    <row r="60" spans="1:12" ht="12.75">
      <c r="A60" s="29" t="s">
        <v>86</v>
      </c>
      <c r="B60" s="8" t="s">
        <v>127</v>
      </c>
      <c r="L60" s="55"/>
    </row>
    <row r="61" spans="1:12" ht="12.75">
      <c r="A61" s="9"/>
      <c r="B61" s="128" t="s">
        <v>135</v>
      </c>
      <c r="C61" s="128"/>
      <c r="D61" s="128"/>
      <c r="E61" s="128"/>
      <c r="F61" s="128"/>
      <c r="G61" s="128"/>
      <c r="H61" s="128"/>
      <c r="I61" s="128"/>
      <c r="J61" s="128"/>
      <c r="K61" s="128"/>
      <c r="L61" s="128"/>
    </row>
    <row r="62" spans="1:12" ht="12.75">
      <c r="A62" s="9"/>
      <c r="B62" s="128"/>
      <c r="C62" s="128"/>
      <c r="D62" s="128"/>
      <c r="E62" s="128"/>
      <c r="F62" s="128"/>
      <c r="G62" s="128"/>
      <c r="H62" s="128"/>
      <c r="I62" s="128"/>
      <c r="J62" s="128"/>
      <c r="K62" s="128"/>
      <c r="L62" s="128"/>
    </row>
    <row r="63" ht="12.75">
      <c r="A63" s="9"/>
    </row>
    <row r="64" spans="1:7" ht="12.75">
      <c r="A64" s="65" t="s">
        <v>87</v>
      </c>
      <c r="B64" s="97" t="s">
        <v>136</v>
      </c>
      <c r="C64" s="46"/>
      <c r="D64" s="46"/>
      <c r="E64" s="46"/>
      <c r="F64" s="46"/>
      <c r="G64" s="46"/>
    </row>
    <row r="65" spans="1:12" ht="12.75">
      <c r="A65" s="9"/>
      <c r="B65" s="128" t="s">
        <v>240</v>
      </c>
      <c r="C65" s="128"/>
      <c r="D65" s="128"/>
      <c r="E65" s="128"/>
      <c r="F65" s="128"/>
      <c r="G65" s="128"/>
      <c r="H65" s="128"/>
      <c r="I65" s="128"/>
      <c r="J65" s="128"/>
      <c r="K65" s="128"/>
      <c r="L65" s="128"/>
    </row>
    <row r="66" spans="1:12" ht="12.75" customHeight="1">
      <c r="A66" s="9"/>
      <c r="B66" s="128"/>
      <c r="C66" s="128"/>
      <c r="D66" s="128"/>
      <c r="E66" s="128"/>
      <c r="F66" s="128"/>
      <c r="G66" s="128"/>
      <c r="H66" s="128"/>
      <c r="I66" s="128"/>
      <c r="J66" s="128"/>
      <c r="K66" s="128"/>
      <c r="L66" s="128"/>
    </row>
    <row r="67" ht="12.75">
      <c r="A67" s="9"/>
    </row>
    <row r="68" spans="1:6" ht="12.75">
      <c r="A68" s="65" t="s">
        <v>88</v>
      </c>
      <c r="B68" s="97" t="s">
        <v>89</v>
      </c>
      <c r="C68" s="46"/>
      <c r="D68" s="46"/>
      <c r="E68" s="46"/>
      <c r="F68" s="46"/>
    </row>
    <row r="69" spans="1:12" ht="12.75">
      <c r="A69" s="9"/>
      <c r="B69" s="128" t="s">
        <v>221</v>
      </c>
      <c r="C69" s="128"/>
      <c r="D69" s="128"/>
      <c r="E69" s="128"/>
      <c r="F69" s="128"/>
      <c r="G69" s="128"/>
      <c r="H69" s="128"/>
      <c r="I69" s="128"/>
      <c r="J69" s="128"/>
      <c r="K69" s="128"/>
      <c r="L69" s="128"/>
    </row>
    <row r="70" ht="12.75">
      <c r="A70" s="9"/>
    </row>
    <row r="71" spans="1:2" ht="12.75">
      <c r="A71" s="29" t="s">
        <v>90</v>
      </c>
      <c r="B71" s="8" t="s">
        <v>91</v>
      </c>
    </row>
    <row r="72" spans="1:2" ht="12.75">
      <c r="A72" s="9"/>
      <c r="B72" t="s">
        <v>165</v>
      </c>
    </row>
    <row r="73" ht="12.75">
      <c r="A73" s="9"/>
    </row>
    <row r="74" spans="1:6" ht="12.75">
      <c r="A74" s="65" t="s">
        <v>92</v>
      </c>
      <c r="B74" s="97" t="s">
        <v>93</v>
      </c>
      <c r="C74" s="46"/>
      <c r="D74" s="46"/>
      <c r="E74" s="46"/>
      <c r="F74" s="46"/>
    </row>
    <row r="75" spans="1:12" ht="17.25" customHeight="1">
      <c r="A75" s="9"/>
      <c r="B75" s="128" t="s">
        <v>166</v>
      </c>
      <c r="C75" s="128"/>
      <c r="D75" s="128"/>
      <c r="E75" s="128"/>
      <c r="F75" s="128"/>
      <c r="G75" s="128"/>
      <c r="H75" s="128"/>
      <c r="I75" s="128"/>
      <c r="J75" s="128"/>
      <c r="K75" s="128"/>
      <c r="L75" s="128"/>
    </row>
    <row r="76" spans="1:12" ht="14.25" customHeight="1" hidden="1">
      <c r="A76" s="9"/>
      <c r="B76" s="128"/>
      <c r="C76" s="128"/>
      <c r="D76" s="128"/>
      <c r="E76" s="128"/>
      <c r="F76" s="128"/>
      <c r="G76" s="128"/>
      <c r="H76" s="128"/>
      <c r="I76" s="128"/>
      <c r="J76" s="128"/>
      <c r="K76" s="128"/>
      <c r="L76" s="128"/>
    </row>
    <row r="77" spans="1:12" ht="14.25" customHeight="1" hidden="1">
      <c r="A77" s="9"/>
      <c r="B77" s="128"/>
      <c r="C77" s="128"/>
      <c r="D77" s="128"/>
      <c r="E77" s="128"/>
      <c r="F77" s="128"/>
      <c r="G77" s="128"/>
      <c r="H77" s="128"/>
      <c r="I77" s="128"/>
      <c r="J77" s="128"/>
      <c r="K77" s="128"/>
      <c r="L77" s="128"/>
    </row>
    <row r="78" ht="12.75">
      <c r="A78" s="9"/>
    </row>
    <row r="79" spans="1:6" ht="12.75">
      <c r="A79" s="65" t="s">
        <v>94</v>
      </c>
      <c r="B79" s="97" t="s">
        <v>95</v>
      </c>
      <c r="C79" s="46"/>
      <c r="D79" s="46"/>
      <c r="E79" s="46"/>
      <c r="F79" s="46"/>
    </row>
    <row r="80" spans="1:2" ht="12.75" hidden="1">
      <c r="A80" s="29"/>
      <c r="B80" s="8"/>
    </row>
    <row r="81" spans="1:12" ht="12.75" customHeight="1">
      <c r="A81" s="29"/>
      <c r="B81" s="130" t="s">
        <v>246</v>
      </c>
      <c r="C81" s="130"/>
      <c r="D81" s="130"/>
      <c r="E81" s="130"/>
      <c r="F81" s="130"/>
      <c r="G81" s="130"/>
      <c r="H81" s="130"/>
      <c r="I81" s="130"/>
      <c r="J81" s="130"/>
      <c r="K81" s="130"/>
      <c r="L81" s="130"/>
    </row>
    <row r="82" spans="1:12" ht="12.75" customHeight="1">
      <c r="A82" s="29"/>
      <c r="B82" s="130"/>
      <c r="C82" s="130"/>
      <c r="D82" s="130"/>
      <c r="E82" s="130"/>
      <c r="F82" s="130"/>
      <c r="G82" s="130"/>
      <c r="H82" s="130"/>
      <c r="I82" s="130"/>
      <c r="J82" s="130"/>
      <c r="K82" s="130"/>
      <c r="L82" s="130"/>
    </row>
    <row r="83" spans="1:12" ht="12.75" customHeight="1">
      <c r="A83" s="29"/>
      <c r="B83" s="109"/>
      <c r="C83" s="109"/>
      <c r="D83" s="109"/>
      <c r="E83" s="109"/>
      <c r="F83" s="109"/>
      <c r="G83" s="109"/>
      <c r="H83" s="109"/>
      <c r="I83" s="109"/>
      <c r="J83" s="109"/>
      <c r="K83" s="109"/>
      <c r="L83" s="109"/>
    </row>
    <row r="84" spans="1:12" ht="12.75" customHeight="1">
      <c r="A84" s="29"/>
      <c r="B84" s="109" t="s">
        <v>21</v>
      </c>
      <c r="C84" s="110" t="s">
        <v>21</v>
      </c>
      <c r="D84" s="110" t="s">
        <v>21</v>
      </c>
      <c r="E84" s="110"/>
      <c r="F84" s="110"/>
      <c r="G84" s="110"/>
      <c r="H84" s="110"/>
      <c r="I84" s="110"/>
      <c r="J84" s="110" t="s">
        <v>222</v>
      </c>
      <c r="K84" s="110"/>
      <c r="L84" s="110"/>
    </row>
    <row r="85" spans="1:12" ht="12.75" customHeight="1">
      <c r="A85" s="29"/>
      <c r="B85" s="109"/>
      <c r="C85" s="110"/>
      <c r="D85" s="110"/>
      <c r="E85" s="110"/>
      <c r="F85" s="110"/>
      <c r="G85" s="110"/>
      <c r="H85" s="110"/>
      <c r="I85" s="110"/>
      <c r="J85" s="110" t="s">
        <v>223</v>
      </c>
      <c r="K85" s="110"/>
      <c r="L85" s="110"/>
    </row>
    <row r="86" spans="1:12" ht="12.75" customHeight="1">
      <c r="A86" s="29"/>
      <c r="B86" s="109"/>
      <c r="C86" s="110"/>
      <c r="D86" s="110"/>
      <c r="E86" s="110"/>
      <c r="F86" s="110"/>
      <c r="G86" s="110"/>
      <c r="H86" s="110"/>
      <c r="I86" s="110"/>
      <c r="J86" s="29" t="s">
        <v>26</v>
      </c>
      <c r="K86" s="110"/>
      <c r="L86" s="110"/>
    </row>
    <row r="87" spans="1:12" ht="12.75" customHeight="1">
      <c r="A87" s="29"/>
      <c r="B87" s="109"/>
      <c r="C87" s="110"/>
      <c r="D87" s="115" t="s">
        <v>230</v>
      </c>
      <c r="E87" s="115"/>
      <c r="F87" s="115"/>
      <c r="G87" s="115"/>
      <c r="H87" s="115"/>
      <c r="I87" s="115"/>
      <c r="J87" s="35"/>
      <c r="K87" s="110"/>
      <c r="L87" s="110"/>
    </row>
    <row r="88" spans="1:12" ht="12.75" customHeight="1">
      <c r="A88" s="29"/>
      <c r="B88" s="109"/>
      <c r="C88" s="110"/>
      <c r="D88" s="117" t="s">
        <v>224</v>
      </c>
      <c r="E88" s="115"/>
      <c r="F88" s="115"/>
      <c r="G88" s="115"/>
      <c r="H88" s="115"/>
      <c r="I88" s="115"/>
      <c r="J88" s="35">
        <v>34</v>
      </c>
      <c r="K88" s="110"/>
      <c r="L88" s="110"/>
    </row>
    <row r="89" spans="1:12" ht="12.75" customHeight="1">
      <c r="A89" s="29"/>
      <c r="B89" s="109"/>
      <c r="C89" s="110"/>
      <c r="D89" s="115" t="s">
        <v>227</v>
      </c>
      <c r="E89" s="117"/>
      <c r="F89" s="117"/>
      <c r="G89" s="117"/>
      <c r="H89" s="117"/>
      <c r="I89" s="117"/>
      <c r="J89" s="35"/>
      <c r="K89" s="110"/>
      <c r="L89" s="110"/>
    </row>
    <row r="90" spans="1:12" ht="12.75" customHeight="1">
      <c r="A90" s="29"/>
      <c r="B90" s="109"/>
      <c r="C90" s="110"/>
      <c r="D90" s="117" t="s">
        <v>229</v>
      </c>
      <c r="E90" s="117"/>
      <c r="F90" s="117"/>
      <c r="G90" s="117"/>
      <c r="H90" s="117"/>
      <c r="I90" s="117"/>
      <c r="J90" s="35">
        <v>34</v>
      </c>
      <c r="K90" s="110"/>
      <c r="L90" s="110"/>
    </row>
    <row r="91" spans="1:12" ht="12.75" customHeight="1">
      <c r="A91" s="29"/>
      <c r="B91" s="109"/>
      <c r="C91" s="110"/>
      <c r="D91" s="115" t="s">
        <v>228</v>
      </c>
      <c r="E91" s="115"/>
      <c r="F91" s="115"/>
      <c r="G91" s="115"/>
      <c r="H91" s="115"/>
      <c r="I91" s="115"/>
      <c r="J91" s="35"/>
      <c r="K91" s="110"/>
      <c r="L91" s="110"/>
    </row>
    <row r="92" spans="1:12" ht="12.75" customHeight="1">
      <c r="A92" s="29"/>
      <c r="B92" s="109"/>
      <c r="C92" s="110"/>
      <c r="D92" s="117" t="s">
        <v>225</v>
      </c>
      <c r="E92" s="115"/>
      <c r="F92" s="115"/>
      <c r="G92" s="115"/>
      <c r="H92" s="115"/>
      <c r="I92" s="115"/>
      <c r="J92" s="35">
        <v>2</v>
      </c>
      <c r="K92" s="110"/>
      <c r="L92" s="110"/>
    </row>
    <row r="93" spans="1:12" ht="12.75" customHeight="1">
      <c r="A93" s="29"/>
      <c r="B93" s="109"/>
      <c r="C93" s="110"/>
      <c r="D93" s="115" t="s">
        <v>226</v>
      </c>
      <c r="E93" s="115"/>
      <c r="F93" s="115"/>
      <c r="G93" s="115"/>
      <c r="H93" s="115"/>
      <c r="I93" s="115"/>
      <c r="J93" s="35"/>
      <c r="K93" s="110"/>
      <c r="L93" s="110"/>
    </row>
    <row r="94" spans="1:12" ht="12.75" customHeight="1">
      <c r="A94" s="29"/>
      <c r="B94" s="109"/>
      <c r="C94" s="110"/>
      <c r="D94" s="117" t="s">
        <v>225</v>
      </c>
      <c r="E94" s="117"/>
      <c r="F94" s="117"/>
      <c r="G94" s="117"/>
      <c r="H94" s="117"/>
      <c r="I94" s="117"/>
      <c r="J94" s="35">
        <v>9</v>
      </c>
      <c r="K94" s="110"/>
      <c r="L94" s="110"/>
    </row>
    <row r="95" spans="1:12" ht="12.75" customHeight="1">
      <c r="A95" s="29"/>
      <c r="B95" s="109"/>
      <c r="C95" s="110"/>
      <c r="D95" s="115"/>
      <c r="E95" s="115"/>
      <c r="F95" s="115"/>
      <c r="G95" s="115"/>
      <c r="H95" s="115"/>
      <c r="I95" s="115"/>
      <c r="J95" s="110"/>
      <c r="K95" s="110"/>
      <c r="L95" s="110"/>
    </row>
    <row r="96" spans="1:12" ht="12.75" customHeight="1">
      <c r="A96" s="29"/>
      <c r="B96" s="142" t="s">
        <v>233</v>
      </c>
      <c r="C96" s="142"/>
      <c r="D96" s="142"/>
      <c r="E96" s="142"/>
      <c r="F96" s="142"/>
      <c r="G96" s="142"/>
      <c r="H96" s="142"/>
      <c r="I96" s="142"/>
      <c r="J96" s="142"/>
      <c r="K96" s="142"/>
      <c r="L96" s="142"/>
    </row>
    <row r="97" spans="1:12" ht="12.75" customHeight="1">
      <c r="A97" s="29"/>
      <c r="B97" s="142"/>
      <c r="C97" s="142"/>
      <c r="D97" s="142"/>
      <c r="E97" s="142"/>
      <c r="F97" s="142"/>
      <c r="G97" s="142"/>
      <c r="H97" s="142"/>
      <c r="I97" s="142"/>
      <c r="J97" s="142"/>
      <c r="K97" s="142"/>
      <c r="L97" s="142"/>
    </row>
    <row r="98" spans="1:12" ht="12.75" customHeight="1">
      <c r="A98" s="29"/>
      <c r="B98" s="142"/>
      <c r="C98" s="142"/>
      <c r="D98" s="142"/>
      <c r="E98" s="142"/>
      <c r="F98" s="142"/>
      <c r="G98" s="142"/>
      <c r="H98" s="142"/>
      <c r="I98" s="142"/>
      <c r="J98" s="142"/>
      <c r="K98" s="142"/>
      <c r="L98" s="142"/>
    </row>
    <row r="99" spans="1:10" ht="12.75">
      <c r="A99" s="29" t="s">
        <v>96</v>
      </c>
      <c r="B99" s="8" t="s">
        <v>97</v>
      </c>
      <c r="C99" s="34"/>
      <c r="D99" s="34"/>
      <c r="E99" s="34"/>
      <c r="F99" s="34"/>
      <c r="G99" s="34"/>
      <c r="H99" s="34"/>
      <c r="I99" s="34"/>
      <c r="J99" s="34"/>
    </row>
    <row r="100" spans="1:10" ht="12.75">
      <c r="A100" s="35"/>
      <c r="B100" s="34"/>
      <c r="C100" s="34"/>
      <c r="D100" s="34"/>
      <c r="E100" s="34"/>
      <c r="F100" s="34"/>
      <c r="G100" s="34"/>
      <c r="H100" s="34"/>
      <c r="I100" s="34"/>
      <c r="J100" s="29" t="s">
        <v>190</v>
      </c>
    </row>
    <row r="101" spans="1:10" ht="12.75">
      <c r="A101" s="35"/>
      <c r="B101" s="34"/>
      <c r="C101" s="34"/>
      <c r="D101" s="34"/>
      <c r="E101" s="34"/>
      <c r="F101" s="34"/>
      <c r="G101" s="34"/>
      <c r="H101" s="34"/>
      <c r="I101" s="34"/>
      <c r="J101" s="29" t="s">
        <v>26</v>
      </c>
    </row>
    <row r="102" spans="1:10" ht="12.75">
      <c r="A102" s="35"/>
      <c r="B102" s="34" t="s">
        <v>159</v>
      </c>
      <c r="C102" s="34"/>
      <c r="D102" s="34"/>
      <c r="E102" s="34"/>
      <c r="F102" s="34"/>
      <c r="G102" s="34"/>
      <c r="H102" s="34"/>
      <c r="I102" s="34"/>
      <c r="J102" s="95">
        <v>2374</v>
      </c>
    </row>
    <row r="103" spans="1:10" ht="12.75">
      <c r="A103" s="35"/>
      <c r="B103" s="34" t="s">
        <v>98</v>
      </c>
      <c r="C103" s="34"/>
      <c r="D103" s="34"/>
      <c r="E103" s="34"/>
      <c r="F103" s="34"/>
      <c r="G103" s="34"/>
      <c r="H103" s="34"/>
      <c r="I103" s="34"/>
      <c r="J103" s="70">
        <v>818</v>
      </c>
    </row>
    <row r="104" spans="1:10" ht="12.75" hidden="1">
      <c r="A104" s="34"/>
      <c r="B104" s="34"/>
      <c r="C104" s="34"/>
      <c r="D104" s="34"/>
      <c r="E104" s="34"/>
      <c r="F104" s="34"/>
      <c r="G104" s="34"/>
      <c r="H104" s="34"/>
      <c r="I104" s="34"/>
      <c r="J104" s="70"/>
    </row>
    <row r="105" spans="1:10" ht="12.75">
      <c r="A105" s="34"/>
      <c r="B105" s="34"/>
      <c r="C105" s="34"/>
      <c r="D105" s="34"/>
      <c r="E105" s="34"/>
      <c r="F105" s="34"/>
      <c r="G105" s="34"/>
      <c r="H105" s="34"/>
      <c r="I105" s="34"/>
      <c r="J105" s="69">
        <f>SUM(J102:J104)</f>
        <v>3192</v>
      </c>
    </row>
    <row r="106" spans="1:10" ht="12.75">
      <c r="A106" s="34"/>
      <c r="B106" s="34"/>
      <c r="C106" s="34"/>
      <c r="D106" s="34"/>
      <c r="E106" s="34"/>
      <c r="F106" s="34"/>
      <c r="G106" s="34"/>
      <c r="H106" s="34"/>
      <c r="I106" s="34"/>
      <c r="J106" s="69"/>
    </row>
    <row r="107" spans="1:10" ht="12.75">
      <c r="A107" s="34"/>
      <c r="B107" s="34" t="s">
        <v>145</v>
      </c>
      <c r="C107" s="34"/>
      <c r="D107" s="34"/>
      <c r="E107" s="34"/>
      <c r="F107" s="34"/>
      <c r="G107" s="34"/>
      <c r="H107" s="34"/>
      <c r="I107" s="34"/>
      <c r="J107" s="69">
        <v>-2000</v>
      </c>
    </row>
    <row r="108" spans="1:10" ht="13.5" thickBot="1">
      <c r="A108" s="34"/>
      <c r="B108" s="34"/>
      <c r="C108" s="34"/>
      <c r="D108" s="34"/>
      <c r="E108" s="34"/>
      <c r="F108" s="34"/>
      <c r="G108" s="34"/>
      <c r="H108" s="34"/>
      <c r="I108" s="34"/>
      <c r="J108" s="63">
        <f>SUM(J105:J107)</f>
        <v>1192</v>
      </c>
    </row>
    <row r="109" ht="13.5" thickTop="1">
      <c r="J109" s="96" t="e">
        <f>+J108-#REF!</f>
        <v>#REF!</v>
      </c>
    </row>
    <row r="110" spans="1:12" ht="27.75" customHeight="1">
      <c r="A110" s="16" t="s">
        <v>99</v>
      </c>
      <c r="B110" s="140" t="s">
        <v>181</v>
      </c>
      <c r="C110" s="140"/>
      <c r="D110" s="140"/>
      <c r="E110" s="140"/>
      <c r="F110" s="140"/>
      <c r="G110" s="140"/>
      <c r="H110" s="140"/>
      <c r="I110" s="140"/>
      <c r="J110" s="140"/>
      <c r="K110" s="140"/>
      <c r="L110" s="140"/>
    </row>
    <row r="111" ht="12.75">
      <c r="A111" s="9"/>
    </row>
    <row r="112" spans="1:12" ht="12.75">
      <c r="A112" s="65" t="s">
        <v>100</v>
      </c>
      <c r="B112" s="97" t="s">
        <v>101</v>
      </c>
      <c r="C112" s="51"/>
      <c r="D112" s="51"/>
      <c r="E112" s="51"/>
      <c r="F112" s="34"/>
      <c r="G112" s="34"/>
      <c r="H112" s="34"/>
      <c r="I112" s="34"/>
      <c r="J112" s="34"/>
      <c r="K112" s="34"/>
      <c r="L112" s="34"/>
    </row>
    <row r="113" spans="1:12" ht="12.75">
      <c r="A113" s="29"/>
      <c r="B113" s="142" t="s">
        <v>257</v>
      </c>
      <c r="C113" s="142"/>
      <c r="D113" s="142"/>
      <c r="E113" s="142"/>
      <c r="F113" s="142"/>
      <c r="G113" s="142"/>
      <c r="H113" s="142"/>
      <c r="I113" s="142"/>
      <c r="J113" s="142"/>
      <c r="K113" s="142"/>
      <c r="L113" s="142"/>
    </row>
    <row r="114" spans="1:12" ht="12.75">
      <c r="A114" s="35"/>
      <c r="B114" s="142"/>
      <c r="C114" s="142"/>
      <c r="D114" s="142"/>
      <c r="E114" s="142"/>
      <c r="F114" s="142"/>
      <c r="G114" s="142"/>
      <c r="H114" s="142"/>
      <c r="I114" s="142"/>
      <c r="J114" s="142"/>
      <c r="K114" s="142"/>
      <c r="L114" s="142"/>
    </row>
    <row r="115" spans="1:12" ht="12.75">
      <c r="A115" s="35"/>
      <c r="B115" s="142"/>
      <c r="C115" s="142"/>
      <c r="D115" s="142"/>
      <c r="E115" s="142"/>
      <c r="F115" s="142"/>
      <c r="G115" s="142"/>
      <c r="H115" s="142"/>
      <c r="I115" s="142"/>
      <c r="J115" s="142"/>
      <c r="K115" s="142"/>
      <c r="L115" s="142"/>
    </row>
    <row r="116" spans="1:12" ht="12.75">
      <c r="A116" s="35"/>
      <c r="B116" s="142"/>
      <c r="C116" s="142"/>
      <c r="D116" s="142"/>
      <c r="E116" s="142"/>
      <c r="F116" s="142"/>
      <c r="G116" s="142"/>
      <c r="H116" s="142"/>
      <c r="I116" s="142"/>
      <c r="J116" s="142"/>
      <c r="K116" s="142"/>
      <c r="L116" s="142"/>
    </row>
    <row r="117" spans="1:12" ht="12.75">
      <c r="A117" s="35"/>
      <c r="B117" s="34"/>
      <c r="C117" s="34"/>
      <c r="D117" s="34"/>
      <c r="E117" s="34"/>
      <c r="F117" s="34"/>
      <c r="G117" s="34"/>
      <c r="H117" s="34"/>
      <c r="I117" s="34"/>
      <c r="J117" s="34"/>
      <c r="K117" s="34"/>
      <c r="L117" s="34"/>
    </row>
    <row r="118" spans="1:12" ht="12.75">
      <c r="A118" s="65" t="s">
        <v>102</v>
      </c>
      <c r="B118" s="97" t="s">
        <v>103</v>
      </c>
      <c r="C118" s="51"/>
      <c r="D118" s="51"/>
      <c r="E118" s="51"/>
      <c r="F118" s="51"/>
      <c r="G118" s="51"/>
      <c r="H118" s="34"/>
      <c r="I118" s="34"/>
      <c r="J118" s="34"/>
      <c r="K118" s="34"/>
      <c r="L118" s="34"/>
    </row>
    <row r="119" spans="1:12" ht="20.25" customHeight="1">
      <c r="A119" s="29"/>
      <c r="B119" s="134" t="s">
        <v>244</v>
      </c>
      <c r="C119" s="134"/>
      <c r="D119" s="134"/>
      <c r="E119" s="134"/>
      <c r="F119" s="134"/>
      <c r="G119" s="134"/>
      <c r="H119" s="134"/>
      <c r="I119" s="134"/>
      <c r="J119" s="134"/>
      <c r="K119" s="134"/>
      <c r="L119" s="134"/>
    </row>
    <row r="120" spans="1:12" ht="21" customHeight="1">
      <c r="A120" s="35"/>
      <c r="B120" s="134"/>
      <c r="C120" s="134"/>
      <c r="D120" s="134"/>
      <c r="E120" s="134"/>
      <c r="F120" s="134"/>
      <c r="G120" s="134"/>
      <c r="H120" s="134"/>
      <c r="I120" s="134"/>
      <c r="J120" s="134"/>
      <c r="K120" s="134"/>
      <c r="L120" s="134"/>
    </row>
    <row r="121" spans="1:12" ht="12.75">
      <c r="A121" s="35"/>
      <c r="B121" s="134"/>
      <c r="C121" s="134"/>
      <c r="D121" s="134"/>
      <c r="E121" s="134"/>
      <c r="F121" s="134"/>
      <c r="G121" s="134"/>
      <c r="H121" s="134"/>
      <c r="I121" s="134"/>
      <c r="J121" s="134"/>
      <c r="K121" s="134"/>
      <c r="L121" s="134"/>
    </row>
    <row r="122" spans="1:12" ht="12.75">
      <c r="A122" s="35"/>
      <c r="B122" s="31"/>
      <c r="C122" s="31"/>
      <c r="D122" s="31"/>
      <c r="E122" s="31"/>
      <c r="F122" s="31"/>
      <c r="G122" s="31"/>
      <c r="H122" s="31"/>
      <c r="I122" s="31"/>
      <c r="J122" s="31"/>
      <c r="K122" s="31"/>
      <c r="L122" s="31"/>
    </row>
    <row r="123" spans="1:12" ht="12.75">
      <c r="A123" s="65" t="s">
        <v>104</v>
      </c>
      <c r="B123" s="97" t="s">
        <v>105</v>
      </c>
      <c r="C123" s="51"/>
      <c r="D123" s="51"/>
      <c r="E123" s="51"/>
      <c r="F123" s="51"/>
      <c r="G123" s="51"/>
      <c r="H123" s="51"/>
      <c r="I123" s="51"/>
      <c r="J123" s="51"/>
      <c r="K123" s="51"/>
      <c r="L123" s="51"/>
    </row>
    <row r="124" spans="1:12" ht="12.75" customHeight="1">
      <c r="A124" s="98"/>
      <c r="B124" s="143" t="s">
        <v>256</v>
      </c>
      <c r="C124" s="116"/>
      <c r="D124" s="116"/>
      <c r="E124" s="116"/>
      <c r="F124" s="116"/>
      <c r="G124" s="116"/>
      <c r="H124" s="116"/>
      <c r="I124" s="116"/>
      <c r="J124" s="116"/>
      <c r="K124" s="116"/>
      <c r="L124" s="116"/>
    </row>
    <row r="125" spans="1:12" ht="12.75">
      <c r="A125" s="99"/>
      <c r="B125" s="116"/>
      <c r="C125" s="116"/>
      <c r="D125" s="116"/>
      <c r="E125" s="116"/>
      <c r="F125" s="116"/>
      <c r="G125" s="116"/>
      <c r="H125" s="116"/>
      <c r="I125" s="116"/>
      <c r="J125" s="116"/>
      <c r="K125" s="116"/>
      <c r="L125" s="116"/>
    </row>
    <row r="126" spans="1:12" ht="12.75">
      <c r="A126" s="99"/>
      <c r="B126" s="132" t="s">
        <v>21</v>
      </c>
      <c r="C126" s="132"/>
      <c r="D126" s="132"/>
      <c r="E126" s="132"/>
      <c r="F126" s="132"/>
      <c r="G126" s="132"/>
      <c r="H126" s="132"/>
      <c r="I126" s="132"/>
      <c r="J126" s="132"/>
      <c r="K126" s="132"/>
      <c r="L126" s="132"/>
    </row>
    <row r="127" spans="1:12" ht="12.75">
      <c r="A127" s="65" t="s">
        <v>106</v>
      </c>
      <c r="B127" s="97" t="s">
        <v>107</v>
      </c>
      <c r="C127" s="46"/>
      <c r="D127" s="46"/>
      <c r="E127" s="46"/>
      <c r="F127" s="46"/>
      <c r="G127" s="46"/>
      <c r="H127" s="46"/>
      <c r="I127" s="46"/>
      <c r="J127" s="46"/>
      <c r="K127" s="46"/>
      <c r="L127" s="46"/>
    </row>
    <row r="128" spans="1:12" ht="12.75">
      <c r="A128" s="99"/>
      <c r="B128" s="46" t="s">
        <v>164</v>
      </c>
      <c r="C128" s="46"/>
      <c r="D128" s="46"/>
      <c r="E128" s="46"/>
      <c r="F128" s="46"/>
      <c r="G128" s="46"/>
      <c r="H128" s="46"/>
      <c r="I128" s="46"/>
      <c r="J128" s="46"/>
      <c r="K128" s="46"/>
      <c r="L128" s="46"/>
    </row>
    <row r="129" ht="12.75">
      <c r="A129" s="9"/>
    </row>
    <row r="130" spans="1:2" ht="12.75">
      <c r="A130" s="29" t="s">
        <v>108</v>
      </c>
      <c r="B130" s="8" t="s">
        <v>7</v>
      </c>
    </row>
    <row r="131" spans="1:10" ht="12.75">
      <c r="A131" s="29"/>
      <c r="B131" s="34" t="s">
        <v>196</v>
      </c>
      <c r="J131" s="35" t="s">
        <v>21</v>
      </c>
    </row>
    <row r="132" spans="1:10" ht="12.75">
      <c r="A132" s="29"/>
      <c r="B132" s="8"/>
      <c r="J132" s="35" t="s">
        <v>21</v>
      </c>
    </row>
    <row r="133" spans="1:12" ht="12.75" hidden="1">
      <c r="A133" s="9"/>
      <c r="B133" s="128"/>
      <c r="C133" s="128"/>
      <c r="D133" s="128"/>
      <c r="E133" s="128"/>
      <c r="F133" s="128"/>
      <c r="G133" s="128"/>
      <c r="H133" s="128"/>
      <c r="I133" s="128"/>
      <c r="J133" s="128"/>
      <c r="K133" s="128"/>
      <c r="L133" s="128"/>
    </row>
    <row r="134" spans="1:12" ht="12.75">
      <c r="A134" s="65" t="s">
        <v>109</v>
      </c>
      <c r="B134" s="97" t="s">
        <v>110</v>
      </c>
      <c r="C134" s="46"/>
      <c r="D134" s="46"/>
      <c r="E134" s="46"/>
      <c r="F134" s="46"/>
      <c r="G134" s="46"/>
      <c r="H134" s="46"/>
      <c r="I134" s="46"/>
      <c r="J134" s="46"/>
      <c r="K134" s="46"/>
      <c r="L134" s="100"/>
    </row>
    <row r="135" spans="1:12" ht="12.75">
      <c r="A135" s="99"/>
      <c r="B135" s="133" t="s">
        <v>197</v>
      </c>
      <c r="C135" s="133"/>
      <c r="D135" s="133"/>
      <c r="E135" s="133"/>
      <c r="F135" s="133"/>
      <c r="G135" s="133"/>
      <c r="H135" s="133"/>
      <c r="I135" s="133"/>
      <c r="J135" s="133"/>
      <c r="K135" s="133"/>
      <c r="L135" s="133"/>
    </row>
    <row r="136" spans="1:12" ht="12.75">
      <c r="A136" s="99"/>
      <c r="B136" s="133"/>
      <c r="C136" s="133"/>
      <c r="D136" s="133"/>
      <c r="E136" s="133"/>
      <c r="F136" s="133"/>
      <c r="G136" s="133"/>
      <c r="H136" s="133"/>
      <c r="I136" s="133"/>
      <c r="J136" s="133"/>
      <c r="K136" s="133"/>
      <c r="L136" s="133"/>
    </row>
    <row r="137" spans="1:12" ht="12.75">
      <c r="A137" s="65" t="s">
        <v>111</v>
      </c>
      <c r="B137" s="97" t="s">
        <v>112</v>
      </c>
      <c r="C137" s="46"/>
      <c r="D137" s="46"/>
      <c r="E137" s="46"/>
      <c r="F137" s="46"/>
      <c r="G137" s="46"/>
      <c r="H137" s="46"/>
      <c r="I137" s="46"/>
      <c r="J137" s="46"/>
      <c r="K137" s="46"/>
      <c r="L137" s="46"/>
    </row>
    <row r="138" spans="1:12" ht="12.75">
      <c r="A138" s="99"/>
      <c r="B138" s="74" t="s">
        <v>198</v>
      </c>
      <c r="C138" s="74"/>
      <c r="D138" s="74"/>
      <c r="E138" s="74"/>
      <c r="F138" s="74"/>
      <c r="G138" s="74"/>
      <c r="H138" s="74"/>
      <c r="I138" s="74"/>
      <c r="J138" s="74"/>
      <c r="K138" s="74"/>
      <c r="L138" s="74"/>
    </row>
    <row r="139" spans="1:12" ht="12.75">
      <c r="A139" s="99"/>
      <c r="B139" s="74"/>
      <c r="C139" s="74"/>
      <c r="D139" s="74"/>
      <c r="E139" s="74"/>
      <c r="F139" s="74"/>
      <c r="G139" s="74"/>
      <c r="H139" s="74"/>
      <c r="I139" s="74"/>
      <c r="J139" s="74"/>
      <c r="K139" s="74"/>
      <c r="L139" s="74"/>
    </row>
    <row r="140" spans="1:12" ht="12.75">
      <c r="A140" s="65" t="s">
        <v>113</v>
      </c>
      <c r="B140" s="97" t="s">
        <v>114</v>
      </c>
      <c r="C140" s="51"/>
      <c r="D140" s="51"/>
      <c r="E140" s="51"/>
      <c r="F140" s="51"/>
      <c r="G140" s="51"/>
      <c r="H140" s="51"/>
      <c r="I140" s="51"/>
      <c r="J140" s="51"/>
      <c r="K140" s="51"/>
      <c r="L140" s="51"/>
    </row>
    <row r="141" spans="1:12" ht="12.75">
      <c r="A141" s="98"/>
      <c r="B141" s="143" t="s">
        <v>243</v>
      </c>
      <c r="C141" s="143"/>
      <c r="D141" s="143"/>
      <c r="E141" s="143"/>
      <c r="F141" s="143"/>
      <c r="G141" s="143"/>
      <c r="H141" s="143"/>
      <c r="I141" s="143"/>
      <c r="J141" s="143"/>
      <c r="K141" s="143"/>
      <c r="L141" s="143"/>
    </row>
    <row r="142" spans="1:12" ht="12.75">
      <c r="A142" s="98"/>
      <c r="B142" s="143"/>
      <c r="C142" s="143"/>
      <c r="D142" s="143"/>
      <c r="E142" s="143"/>
      <c r="F142" s="143"/>
      <c r="G142" s="143"/>
      <c r="H142" s="143"/>
      <c r="I142" s="143"/>
      <c r="J142" s="143"/>
      <c r="K142" s="143"/>
      <c r="L142" s="143"/>
    </row>
    <row r="143" spans="1:12" ht="12.75">
      <c r="A143" s="35"/>
      <c r="B143" s="145" t="s">
        <v>191</v>
      </c>
      <c r="C143" s="145"/>
      <c r="D143" s="145"/>
      <c r="E143" s="145"/>
      <c r="F143" s="145"/>
      <c r="G143" s="145"/>
      <c r="H143" s="145"/>
      <c r="I143" s="145"/>
      <c r="J143" s="145"/>
      <c r="K143" s="145"/>
      <c r="L143" s="145"/>
    </row>
    <row r="144" spans="1:12" ht="12.75">
      <c r="A144" s="35"/>
      <c r="B144" s="111"/>
      <c r="C144" s="111"/>
      <c r="D144" s="111"/>
      <c r="E144" s="111"/>
      <c r="F144" s="111"/>
      <c r="G144" s="111"/>
      <c r="H144" s="111"/>
      <c r="I144" s="111"/>
      <c r="J144" s="111"/>
      <c r="K144" s="111"/>
      <c r="L144" s="111"/>
    </row>
    <row r="145" spans="1:12" ht="12.75" customHeight="1">
      <c r="A145" s="35"/>
      <c r="B145" s="118" t="s">
        <v>253</v>
      </c>
      <c r="C145" s="118"/>
      <c r="D145" s="118"/>
      <c r="E145" s="118"/>
      <c r="F145" s="118"/>
      <c r="G145" s="118"/>
      <c r="H145" s="118"/>
      <c r="I145" s="118"/>
      <c r="J145" s="118"/>
      <c r="K145" s="118"/>
      <c r="L145" s="118"/>
    </row>
    <row r="146" spans="1:12" ht="12.75" customHeight="1">
      <c r="A146" s="35"/>
      <c r="B146" s="118"/>
      <c r="C146" s="118"/>
      <c r="D146" s="118"/>
      <c r="E146" s="118"/>
      <c r="F146" s="118"/>
      <c r="G146" s="118"/>
      <c r="H146" s="118"/>
      <c r="I146" s="118"/>
      <c r="J146" s="118"/>
      <c r="K146" s="118"/>
      <c r="L146" s="118"/>
    </row>
    <row r="147" spans="1:12" ht="69.75" customHeight="1">
      <c r="A147" s="35"/>
      <c r="B147" s="118"/>
      <c r="C147" s="118"/>
      <c r="D147" s="118"/>
      <c r="E147" s="118"/>
      <c r="F147" s="118"/>
      <c r="G147" s="118"/>
      <c r="H147" s="118"/>
      <c r="I147" s="118"/>
      <c r="J147" s="118"/>
      <c r="K147" s="118"/>
      <c r="L147" s="118"/>
    </row>
    <row r="148" spans="1:12" ht="12.75">
      <c r="A148" s="35"/>
      <c r="B148" s="118"/>
      <c r="C148" s="118"/>
      <c r="D148" s="118"/>
      <c r="E148" s="118"/>
      <c r="F148" s="118"/>
      <c r="G148" s="118"/>
      <c r="H148" s="118"/>
      <c r="I148" s="118"/>
      <c r="J148" s="118"/>
      <c r="K148" s="118"/>
      <c r="L148" s="118"/>
    </row>
    <row r="149" spans="1:12" ht="12.75">
      <c r="A149" s="35"/>
      <c r="B149" s="31"/>
      <c r="C149" s="113"/>
      <c r="D149" s="113"/>
      <c r="E149" s="113"/>
      <c r="F149" s="113"/>
      <c r="G149" s="113"/>
      <c r="H149" s="113"/>
      <c r="I149" s="113"/>
      <c r="J149" s="113"/>
      <c r="K149" s="113"/>
      <c r="L149" s="113"/>
    </row>
    <row r="150" spans="1:10" ht="12.75">
      <c r="A150" s="29" t="s">
        <v>115</v>
      </c>
      <c r="B150" s="8" t="s">
        <v>121</v>
      </c>
      <c r="C150" s="34"/>
      <c r="D150" s="34"/>
      <c r="E150" s="34"/>
      <c r="F150" s="34"/>
      <c r="G150" s="34"/>
      <c r="H150" s="34"/>
      <c r="I150" s="34"/>
      <c r="J150" s="34"/>
    </row>
    <row r="151" spans="1:10" ht="12.75">
      <c r="A151" s="35"/>
      <c r="B151" s="34"/>
      <c r="C151" s="34"/>
      <c r="D151" s="34"/>
      <c r="E151" s="34"/>
      <c r="F151" s="34"/>
      <c r="G151" s="34"/>
      <c r="H151" s="34"/>
      <c r="I151" s="34"/>
      <c r="J151" s="29" t="s">
        <v>26</v>
      </c>
    </row>
    <row r="152" spans="1:10" ht="12.75">
      <c r="A152" s="35"/>
      <c r="B152" s="35" t="s">
        <v>4</v>
      </c>
      <c r="C152" s="34" t="s">
        <v>146</v>
      </c>
      <c r="D152" s="34"/>
      <c r="E152" s="34"/>
      <c r="F152" s="34"/>
      <c r="G152" s="34"/>
      <c r="H152" s="34"/>
      <c r="I152" s="34"/>
      <c r="J152" s="34"/>
    </row>
    <row r="153" spans="1:10" ht="12.75">
      <c r="A153" s="35"/>
      <c r="B153" s="35"/>
      <c r="C153" s="34" t="s">
        <v>17</v>
      </c>
      <c r="D153" s="34"/>
      <c r="E153" s="34"/>
      <c r="F153" s="34"/>
      <c r="G153" s="34"/>
      <c r="H153" s="34"/>
      <c r="I153" s="34"/>
      <c r="J153" s="102">
        <v>56</v>
      </c>
    </row>
    <row r="154" spans="1:10" ht="12.75">
      <c r="A154" s="35"/>
      <c r="B154" s="35"/>
      <c r="C154" s="34" t="s">
        <v>150</v>
      </c>
      <c r="D154" s="34"/>
      <c r="E154" s="34"/>
      <c r="F154" s="34"/>
      <c r="G154" s="34"/>
      <c r="H154" s="34"/>
      <c r="I154" s="34"/>
      <c r="J154" s="102">
        <v>81</v>
      </c>
    </row>
    <row r="155" spans="1:10" ht="13.5" thickBot="1">
      <c r="A155" s="35"/>
      <c r="B155" s="35"/>
      <c r="C155" s="34"/>
      <c r="D155" s="34"/>
      <c r="E155" s="34"/>
      <c r="F155" s="34"/>
      <c r="G155" s="34"/>
      <c r="H155" s="34"/>
      <c r="I155" s="34"/>
      <c r="J155" s="90">
        <f>SUM(J153:J154)</f>
        <v>137</v>
      </c>
    </row>
    <row r="156" spans="1:10" ht="13.5" thickTop="1">
      <c r="A156" s="35"/>
      <c r="B156" s="35" t="s">
        <v>5</v>
      </c>
      <c r="C156" s="34" t="s">
        <v>147</v>
      </c>
      <c r="D156" s="34"/>
      <c r="E156" s="34"/>
      <c r="F156" s="34"/>
      <c r="G156" s="34"/>
      <c r="H156" s="34"/>
      <c r="I156" s="34"/>
      <c r="J156" s="36"/>
    </row>
    <row r="157" spans="1:10" ht="12.75">
      <c r="A157" s="35"/>
      <c r="B157" s="35"/>
      <c r="C157" s="34" t="s">
        <v>22</v>
      </c>
      <c r="D157" s="34"/>
      <c r="E157" s="34"/>
      <c r="F157" s="34"/>
      <c r="G157" s="34"/>
      <c r="H157" s="34"/>
      <c r="I157" s="34"/>
      <c r="J157" s="37">
        <v>116</v>
      </c>
    </row>
    <row r="158" spans="1:10" ht="12.75">
      <c r="A158" s="35"/>
      <c r="B158" s="35"/>
      <c r="C158" s="34" t="s">
        <v>151</v>
      </c>
      <c r="D158" s="34"/>
      <c r="E158" s="34"/>
      <c r="F158" s="34"/>
      <c r="G158" s="34"/>
      <c r="H158" s="34"/>
      <c r="I158" s="34"/>
      <c r="J158" s="37">
        <v>794</v>
      </c>
    </row>
    <row r="159" spans="1:10" ht="13.5" thickBot="1">
      <c r="A159" s="33"/>
      <c r="B159" s="33"/>
      <c r="C159" s="32"/>
      <c r="D159" s="32"/>
      <c r="E159" s="32"/>
      <c r="F159" s="32"/>
      <c r="G159" s="32"/>
      <c r="H159" s="32"/>
      <c r="I159" s="32"/>
      <c r="J159" s="91">
        <f>SUM(J157:J158)</f>
        <v>910</v>
      </c>
    </row>
    <row r="160" spans="1:3" ht="13.5" thickTop="1">
      <c r="A160" s="9"/>
      <c r="B160" s="9" t="s">
        <v>6</v>
      </c>
      <c r="C160" t="s">
        <v>160</v>
      </c>
    </row>
    <row r="161" ht="12.75">
      <c r="A161" s="9"/>
    </row>
    <row r="162" spans="1:2" ht="12.75">
      <c r="A162" s="29" t="s">
        <v>116</v>
      </c>
      <c r="B162" s="8" t="s">
        <v>161</v>
      </c>
    </row>
    <row r="163" spans="1:2" ht="12.75">
      <c r="A163" s="9"/>
      <c r="B163" t="s">
        <v>199</v>
      </c>
    </row>
    <row r="164" ht="12.75">
      <c r="A164" s="9"/>
    </row>
    <row r="165" spans="1:2" ht="12.75">
      <c r="A165" s="29" t="s">
        <v>117</v>
      </c>
      <c r="B165" s="8" t="s">
        <v>118</v>
      </c>
    </row>
    <row r="166" spans="1:2" ht="12.75">
      <c r="A166" s="9"/>
      <c r="B166" t="s">
        <v>200</v>
      </c>
    </row>
    <row r="167" ht="12.75">
      <c r="A167" s="9"/>
    </row>
    <row r="168" spans="1:12" ht="12.75">
      <c r="A168" s="29" t="s">
        <v>119</v>
      </c>
      <c r="B168" s="8" t="s">
        <v>18</v>
      </c>
      <c r="L168" s="55"/>
    </row>
    <row r="169" spans="1:12" ht="16.5" customHeight="1">
      <c r="A169" s="9"/>
      <c r="B169" s="139" t="str">
        <f>B48</f>
        <v>There was no dividend paid for the quarter under review.</v>
      </c>
      <c r="C169" s="139"/>
      <c r="D169" s="139"/>
      <c r="E169" s="139"/>
      <c r="F169" s="139"/>
      <c r="G169" s="139"/>
      <c r="H169" s="139"/>
      <c r="I169" s="139"/>
      <c r="J169" s="139"/>
      <c r="K169" s="139"/>
      <c r="L169" s="139"/>
    </row>
    <row r="170" spans="1:12" ht="12.75">
      <c r="A170" s="9"/>
      <c r="B170" s="56"/>
      <c r="C170" s="56"/>
      <c r="D170" s="56"/>
      <c r="E170" s="56"/>
      <c r="F170" s="56"/>
      <c r="G170" s="56"/>
      <c r="H170" s="56"/>
      <c r="I170" s="56"/>
      <c r="J170" s="56"/>
      <c r="K170" s="56"/>
      <c r="L170" s="56"/>
    </row>
    <row r="171" spans="1:4" ht="12.75" customHeight="1">
      <c r="A171" s="65" t="s">
        <v>120</v>
      </c>
      <c r="B171" s="97" t="s">
        <v>177</v>
      </c>
      <c r="C171" s="46"/>
      <c r="D171" s="46"/>
    </row>
    <row r="172" spans="1:3" ht="12.75">
      <c r="A172" s="9"/>
      <c r="B172" s="9" t="s">
        <v>122</v>
      </c>
      <c r="C172" t="s">
        <v>128</v>
      </c>
    </row>
    <row r="173" spans="1:12" ht="12.75">
      <c r="A173" s="9"/>
      <c r="C173" s="128" t="s">
        <v>254</v>
      </c>
      <c r="D173" s="128"/>
      <c r="E173" s="128"/>
      <c r="F173" s="128"/>
      <c r="G173" s="128"/>
      <c r="H173" s="128"/>
      <c r="I173" s="128"/>
      <c r="J173" s="128"/>
      <c r="K173" s="128"/>
      <c r="L173" s="128"/>
    </row>
    <row r="174" spans="1:12" ht="12.75">
      <c r="A174" s="9"/>
      <c r="C174" s="128"/>
      <c r="D174" s="128"/>
      <c r="E174" s="128"/>
      <c r="F174" s="128"/>
      <c r="G174" s="128"/>
      <c r="H174" s="128"/>
      <c r="I174" s="128"/>
      <c r="J174" s="128"/>
      <c r="K174" s="128"/>
      <c r="L174" s="128"/>
    </row>
    <row r="175" spans="1:12" ht="12.75">
      <c r="A175" s="9"/>
      <c r="C175" s="144"/>
      <c r="D175" s="144"/>
      <c r="E175" s="144"/>
      <c r="F175" s="144"/>
      <c r="G175" s="144"/>
      <c r="H175" s="144"/>
      <c r="I175" s="144"/>
      <c r="J175" s="144"/>
      <c r="K175" s="144"/>
      <c r="L175" s="144"/>
    </row>
    <row r="176" spans="1:12" ht="12.75">
      <c r="A176" s="9"/>
      <c r="C176" s="47"/>
      <c r="D176" s="47"/>
      <c r="E176" s="47"/>
      <c r="F176" s="47"/>
      <c r="G176" s="47"/>
      <c r="H176" s="47"/>
      <c r="I176" s="47"/>
      <c r="J176" s="47"/>
      <c r="K176" s="47"/>
      <c r="L176" s="47"/>
    </row>
    <row r="177" spans="1:12" ht="12.75">
      <c r="A177" s="9"/>
      <c r="B177" t="s">
        <v>178</v>
      </c>
      <c r="C177" s="104" t="s">
        <v>179</v>
      </c>
      <c r="D177" s="47"/>
      <c r="E177" s="47"/>
      <c r="F177" s="47"/>
      <c r="G177" s="47"/>
      <c r="H177" s="47"/>
      <c r="I177" s="47"/>
      <c r="J177" s="47"/>
      <c r="K177" s="47"/>
      <c r="L177" s="47"/>
    </row>
    <row r="178" spans="1:12" ht="25.5" customHeight="1">
      <c r="A178" s="9"/>
      <c r="C178" s="146" t="s">
        <v>241</v>
      </c>
      <c r="D178" s="146"/>
      <c r="E178" s="146"/>
      <c r="F178" s="146"/>
      <c r="G178" s="146"/>
      <c r="H178" s="146"/>
      <c r="I178" s="146"/>
      <c r="J178" s="146"/>
      <c r="K178" s="146"/>
      <c r="L178" s="146"/>
    </row>
    <row r="179" spans="1:12" ht="12.75">
      <c r="A179" s="9"/>
      <c r="C179" s="47"/>
      <c r="D179" s="47"/>
      <c r="E179" s="47"/>
      <c r="F179" s="47"/>
      <c r="G179" s="47"/>
      <c r="H179" s="47"/>
      <c r="I179" s="47"/>
      <c r="J179" s="47"/>
      <c r="K179" s="47"/>
      <c r="L179" s="47"/>
    </row>
    <row r="180" spans="1:12" ht="12.75">
      <c r="A180" s="9"/>
      <c r="C180" s="47"/>
      <c r="D180" s="47"/>
      <c r="E180" s="47"/>
      <c r="F180" s="47"/>
      <c r="G180" s="47"/>
      <c r="H180" s="47"/>
      <c r="I180" s="47"/>
      <c r="J180" s="47"/>
      <c r="K180" s="47"/>
      <c r="L180" s="47"/>
    </row>
    <row r="181" spans="1:12" ht="12.75">
      <c r="A181" s="9"/>
      <c r="C181" s="47"/>
      <c r="D181" s="47"/>
      <c r="E181" s="47"/>
      <c r="F181" s="47"/>
      <c r="G181" s="47"/>
      <c r="H181" s="47"/>
      <c r="I181" s="47"/>
      <c r="J181" s="47"/>
      <c r="K181" s="47"/>
      <c r="L181" s="47"/>
    </row>
    <row r="182" ht="12.75">
      <c r="A182" s="9"/>
    </row>
    <row r="183" ht="12.75">
      <c r="A183" s="9"/>
    </row>
    <row r="184" ht="12.75">
      <c r="A184" t="s">
        <v>19</v>
      </c>
    </row>
    <row r="188" ht="12.75">
      <c r="A188" t="s">
        <v>24</v>
      </c>
    </row>
    <row r="189" ht="12.75">
      <c r="A189" t="s">
        <v>23</v>
      </c>
    </row>
    <row r="191" ht="12.75">
      <c r="A191" t="s">
        <v>20</v>
      </c>
    </row>
    <row r="193" spans="1:4" ht="12.75">
      <c r="A193" s="132" t="s">
        <v>255</v>
      </c>
      <c r="B193" s="132"/>
      <c r="C193" s="132"/>
      <c r="D193" s="132"/>
    </row>
    <row r="194" ht="12.75">
      <c r="A194" s="9"/>
    </row>
  </sheetData>
  <mergeCells count="43">
    <mergeCell ref="B119:L121"/>
    <mergeCell ref="B145:L148"/>
    <mergeCell ref="B113:L116"/>
    <mergeCell ref="D90:I90"/>
    <mergeCell ref="D88:I88"/>
    <mergeCell ref="D91:I91"/>
    <mergeCell ref="D92:I92"/>
    <mergeCell ref="D95:I95"/>
    <mergeCell ref="D93:I93"/>
    <mergeCell ref="D94:I94"/>
    <mergeCell ref="D89:I89"/>
    <mergeCell ref="A193:D193"/>
    <mergeCell ref="B133:L133"/>
    <mergeCell ref="B135:L136"/>
    <mergeCell ref="B141:L142"/>
    <mergeCell ref="B169:L169"/>
    <mergeCell ref="C173:L175"/>
    <mergeCell ref="B143:L143"/>
    <mergeCell ref="C178:L178"/>
    <mergeCell ref="A6:L6"/>
    <mergeCell ref="B48:L48"/>
    <mergeCell ref="B110:L110"/>
    <mergeCell ref="D56:F56"/>
    <mergeCell ref="B61:L62"/>
    <mergeCell ref="B96:L98"/>
    <mergeCell ref="B69:L69"/>
    <mergeCell ref="B75:L77"/>
    <mergeCell ref="B65:L66"/>
    <mergeCell ref="B13:L14"/>
    <mergeCell ref="A2:L2"/>
    <mergeCell ref="A3:L3"/>
    <mergeCell ref="A4:L4"/>
    <mergeCell ref="A5:L5"/>
    <mergeCell ref="B81:L82"/>
    <mergeCell ref="B11:L11"/>
    <mergeCell ref="B126:L126"/>
    <mergeCell ref="B16:L17"/>
    <mergeCell ref="B34:L34"/>
    <mergeCell ref="C38:L39"/>
    <mergeCell ref="B26:L27"/>
    <mergeCell ref="B30:L31"/>
    <mergeCell ref="D87:I87"/>
    <mergeCell ref="B124:L125"/>
  </mergeCells>
  <printOptions horizontalCentered="1"/>
  <pageMargins left="0.5" right="0.5" top="0.52" bottom="0.16" header="0.5" footer="0.5"/>
  <pageSetup fitToHeight="0" fitToWidth="0" horizontalDpi="180" verticalDpi="180" orientation="portrait" paperSize="9" scale="80" r:id="rId1"/>
  <rowBreaks count="3" manualBreakCount="3">
    <brk id="78" max="255" man="1"/>
    <brk id="149" max="255" man="1"/>
    <brk id="19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Chey Peng Jin</cp:lastModifiedBy>
  <cp:lastPrinted>2005-08-26T09:58:42Z</cp:lastPrinted>
  <dcterms:created xsi:type="dcterms:W3CDTF">2001-10-16T10:02:43Z</dcterms:created>
  <dcterms:modified xsi:type="dcterms:W3CDTF">2005-08-26T09:58:45Z</dcterms:modified>
  <cp:category/>
  <cp:version/>
  <cp:contentType/>
  <cp:contentStatus/>
</cp:coreProperties>
</file>