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10" windowHeight="6495" activeTab="2"/>
  </bookViews>
  <sheets>
    <sheet name="Con Income Statement" sheetId="1" r:id="rId1"/>
    <sheet name="Con Balance Sheet" sheetId="2" r:id="rId2"/>
    <sheet name="Notes" sheetId="3" r:id="rId3"/>
  </sheets>
  <definedNames>
    <definedName name="_xlnm.Print_Area" localSheetId="1">'Con Balance Sheet'!$A$1:$E$41</definedName>
    <definedName name="_xlnm.Print_Area" localSheetId="0">'Con Income Statement'!$A$1:$H$41</definedName>
    <definedName name="_xlnm.Print_Area" localSheetId="2">'Notes'!$A$1:$M$145</definedName>
  </definedNames>
  <calcPr fullCalcOnLoad="1"/>
</workbook>
</file>

<file path=xl/sharedStrings.xml><?xml version="1.0" encoding="utf-8"?>
<sst xmlns="http://schemas.openxmlformats.org/spreadsheetml/2006/main" count="199" uniqueCount="152">
  <si>
    <t>CONSOLIDATED INCOME STATEMENT</t>
  </si>
  <si>
    <t>INDIVIDUAL QUARTER</t>
  </si>
  <si>
    <t>CUMULATIVE QUARTER</t>
  </si>
  <si>
    <t>CURRENT YEAR QUARTER</t>
  </si>
  <si>
    <t>CURRENT YEAR TO DATE</t>
  </si>
  <si>
    <t>(a)</t>
  </si>
  <si>
    <t>Turnover</t>
  </si>
  <si>
    <t>Investment income</t>
  </si>
  <si>
    <t>(b)</t>
  </si>
  <si>
    <t>(c)</t>
  </si>
  <si>
    <t>Other income including interest income</t>
  </si>
  <si>
    <t>Interest on borrowings</t>
  </si>
  <si>
    <t>(d)</t>
  </si>
  <si>
    <t>(e)</t>
  </si>
  <si>
    <t>(f)</t>
  </si>
  <si>
    <t>(g)</t>
  </si>
  <si>
    <t>(h)</t>
  </si>
  <si>
    <t>(i)</t>
  </si>
  <si>
    <t>Taxation</t>
  </si>
  <si>
    <t>(ii)</t>
  </si>
  <si>
    <t>Less minority interests</t>
  </si>
  <si>
    <t>(j)</t>
  </si>
  <si>
    <t>(iii)</t>
  </si>
  <si>
    <t>(k)</t>
  </si>
  <si>
    <t>(l)</t>
  </si>
  <si>
    <t>Extraordinary items</t>
  </si>
  <si>
    <t>Extraordinary items attributable to members of the company</t>
  </si>
  <si>
    <t>Earning per share based on 2 (j) above after deducting any provision for preference dividends, if any :-</t>
  </si>
  <si>
    <t>AS AT END OF CURRENT YEAR QUARTER</t>
  </si>
  <si>
    <t>Fixed Assets</t>
  </si>
  <si>
    <t>Current Assets</t>
  </si>
  <si>
    <t>Stocks</t>
  </si>
  <si>
    <t>Trade Debtors</t>
  </si>
  <si>
    <t>Current Liabilities</t>
  </si>
  <si>
    <t>Provision for taxation</t>
  </si>
  <si>
    <t>Other Creditors</t>
  </si>
  <si>
    <t>Trade Creditors</t>
  </si>
  <si>
    <t>Short Term Borrowings</t>
  </si>
  <si>
    <t>Net Current Assets or Current Liabilities</t>
  </si>
  <si>
    <t>Minority Interests</t>
  </si>
  <si>
    <t>Other Long Term Liabilities</t>
  </si>
  <si>
    <t>Net tangible assets per share (sen)</t>
  </si>
  <si>
    <t>Long Term Borrowings</t>
  </si>
  <si>
    <t>Share Premium</t>
  </si>
  <si>
    <t>Retained Profit</t>
  </si>
  <si>
    <t>PRECEDING YEAR CORRESPONDING PERIOD</t>
  </si>
  <si>
    <t>Depreciation and amortization</t>
  </si>
  <si>
    <t>Exceptional items</t>
  </si>
  <si>
    <t>AS AT PRECEDING FINANCIAL YEAR END</t>
  </si>
  <si>
    <t>Intangible Assets</t>
  </si>
  <si>
    <t>(Incorporated in Malaysia)</t>
  </si>
  <si>
    <t>CONSOLIDATED BALANCE SHEET</t>
  </si>
  <si>
    <t>Share Capital</t>
  </si>
  <si>
    <t xml:space="preserve"> Reserves</t>
  </si>
  <si>
    <t>NOTES</t>
  </si>
  <si>
    <t>The accounting policies adopted in the quarterly financial statements have been prepared using the same accounting policies as those used in the preparation of the Group's annual financial statements for the year ended 31 December 2000.</t>
  </si>
  <si>
    <t>RM</t>
  </si>
  <si>
    <t>The Group's operations were not subject to any seasonal or cyclical changes.</t>
  </si>
  <si>
    <t>There were no contingent liabilities as at the date of this annoucement.</t>
  </si>
  <si>
    <t>There was no financial instrument with off-balance sheet risk as at the date of this announcement applicable to the Group.</t>
  </si>
  <si>
    <t>There were no material litigations pending on the date of this announcement.</t>
  </si>
  <si>
    <t>No segmental reporting has been prepared as the Group is only engaged in the software development and the Group operates principally in Malaysia.</t>
  </si>
  <si>
    <t>Review of Performance</t>
  </si>
  <si>
    <t>This is not applicable to the Group</t>
  </si>
  <si>
    <t>Dividends</t>
  </si>
  <si>
    <t>By Order of the Board</t>
  </si>
  <si>
    <t>Kuala Lumpur</t>
  </si>
  <si>
    <t>Date:</t>
  </si>
  <si>
    <t xml:space="preserve"> </t>
  </si>
  <si>
    <t>n/a</t>
  </si>
  <si>
    <t>Fixed deposits</t>
  </si>
  <si>
    <t>Cash and bank balances</t>
  </si>
  <si>
    <t>Accounting Policies</t>
  </si>
  <si>
    <t>Exceptional Items</t>
  </si>
  <si>
    <t>Extraordinary Items</t>
  </si>
  <si>
    <t>There were no corporate proposals announced but not completed as at the date of this announcement except for the followings:-</t>
  </si>
  <si>
    <t>Pre-acquisition Profit</t>
  </si>
  <si>
    <t>Profit on sales of Investment and/or Properties</t>
  </si>
  <si>
    <t>Purchase or Disposal of Quoted Securities</t>
  </si>
  <si>
    <t>Changes in Composition of the Company/Group</t>
  </si>
  <si>
    <t>Corporate Proposals</t>
  </si>
  <si>
    <t>Seasonal or Cyclical Factors</t>
  </si>
  <si>
    <t>Issuances or Repayment of Debts and Equity Securities</t>
  </si>
  <si>
    <t>Group Borrowings and Debts Securities</t>
  </si>
  <si>
    <t>Contingent Liabilities</t>
  </si>
  <si>
    <t>Financial Instruments</t>
  </si>
  <si>
    <t>Material Litigation</t>
  </si>
  <si>
    <t>Segmental Reporting</t>
  </si>
  <si>
    <t>Comparison with Preceding Quarter's Results</t>
  </si>
  <si>
    <t>Current Year Prospects</t>
  </si>
  <si>
    <t>Variance from Profit Forecast and Profit Guarantee</t>
  </si>
  <si>
    <t xml:space="preserve">RM </t>
  </si>
  <si>
    <t>Share in the results of associated company</t>
  </si>
  <si>
    <t>Other Debtors</t>
  </si>
  <si>
    <t>Proposed dividend</t>
  </si>
  <si>
    <t>Operating profit/(loss) before Interest on borrowings, depreciation and amortization, exceptional items, income tax, minority interests and extraordinary items</t>
  </si>
  <si>
    <t>Operating profit/(loss) after Interest on borrowings, depreciation and amortization, exceptional items but before income tax, minority interests and extraordinary items</t>
  </si>
  <si>
    <t>Profit/(loss) before taxation, minority interests and extraordinary items</t>
  </si>
  <si>
    <t>Profit/(loss) after taxation before deducted minority interests</t>
  </si>
  <si>
    <t>Profit/(loss) after taxation attributable to members of the company</t>
  </si>
  <si>
    <t>Profit/(loss) after taxation and extraordinary items attributable to members of the company</t>
  </si>
  <si>
    <t>Quarterly report on consolidated results for the 4th quarter ended 31.12.2001</t>
  </si>
  <si>
    <t>31/12/2001</t>
  </si>
  <si>
    <t>31/12/2000</t>
  </si>
  <si>
    <t>*</t>
  </si>
  <si>
    <t>Shareholders' Funds</t>
  </si>
  <si>
    <t>Preceding</t>
  </si>
  <si>
    <t>Year</t>
  </si>
  <si>
    <t xml:space="preserve">Current </t>
  </si>
  <si>
    <t>Quarter</t>
  </si>
  <si>
    <t>Current</t>
  </si>
  <si>
    <t>Over provision in prior years</t>
  </si>
  <si>
    <t>Transfer to/(from) deferred taxation</t>
  </si>
  <si>
    <t>No dividend has been declared for the year ended 31 December 2001.</t>
  </si>
  <si>
    <t>There was no exceptional item for the current quarter ended 31 December 2001.</t>
  </si>
  <si>
    <t>There was no extraordinary item for the current quarter ended 31 December 2001.</t>
  </si>
  <si>
    <t>There were no pre-acquisition profits or losses for the current quarter ended 31 December 2001.</t>
  </si>
  <si>
    <t>There were no sales of investment or properties for the current quarter ended 31 December 2001</t>
  </si>
  <si>
    <t>There were no purchases or disposals of quoted securities for the current quarter ended 31 December 2001.</t>
  </si>
  <si>
    <t>Investment in Associated Company (Note 8)</t>
  </si>
  <si>
    <t>Long Term investments (Note 8)</t>
  </si>
  <si>
    <t>PRECEDING YEAR CORRESPONDING QUARTER**</t>
  </si>
  <si>
    <t>**</t>
  </si>
  <si>
    <t>Preceding year corresponding quarter was prepared based on pro-rata basis on the full year financial results.</t>
  </si>
  <si>
    <t>PUC FOUNDER (MSC) BERHAD</t>
  </si>
  <si>
    <t>(Company No: 451734 A)</t>
  </si>
  <si>
    <t>The Board of Directors of PUC FOUNDER (MSC) Berhad is pleased to announce the following audited results of the Group for the 4th quarter ended 31 December 2001</t>
  </si>
  <si>
    <t>As approved by the shareholders at the Extraordinary General Meeting held on 18th January 2002, the Company increased its issued and fully paid-up ordinary share capital from RM3,630,000 to RM5,500,000 by way of a rights issue of 18,700,000 new ordinary shares of RM0.10 each issued at par on the basis of approximately 51.5 new ordinary shares of RM0.10 each for every 100 existing ordinary shares of RM0.10 each held.</t>
  </si>
  <si>
    <t>The new ordinary shares issued rank pari passu with the then existing ordinary shares of the Company.</t>
  </si>
  <si>
    <t>a)</t>
  </si>
  <si>
    <t>As approved by the shareholders at the Extraordinary General Meeting held on 19th December 2001, the Company increased its issued and fully paid-up ordinary share capital from RM2,850,000 to RM3,630,000 by way of a bonus issue of 7,800,000 new ordinary shares of RM0.10 each through capitalisation of an amount of RM780,000 from the unappropriated profit account on the basis of approximately 27.4 new ordinary shares of RM0.10 each for every 100 existing ordinary shares of RM0.10 each held.</t>
  </si>
  <si>
    <t>There were no group borrowings and debts sercurities issued.</t>
  </si>
  <si>
    <t>Lee Fook Lin</t>
  </si>
  <si>
    <t>Director</t>
  </si>
  <si>
    <t>4 April 2002</t>
  </si>
  <si>
    <t>Fully diluted (based on weighted average Ordinary shares of RM0.10 each) (sen)</t>
  </si>
  <si>
    <t>Revised weighted average ordinary shares</t>
  </si>
  <si>
    <t>of RM0.10 each</t>
  </si>
  <si>
    <t>Basic (based on weighted average Ordinary shares of RM0.10 each*) (sen)</t>
  </si>
  <si>
    <t>There were no changes in Composition of the Company/Group except for the followings:-</t>
  </si>
  <si>
    <t>There were no issuances and repayment of debts and equity securities, share buy-backs, share cancellations, shares held as treasury shares and resale of treasury shares for the current year ended 31 December 2001 except dislcosed in Note 8.</t>
  </si>
  <si>
    <t>b)</t>
  </si>
  <si>
    <t>c)</t>
  </si>
  <si>
    <t>On 5th March 2002, the Company issued a prospectus for the purpose of public issue of 20,000,000 new ordinary shares of RM0.10 each at an issue price of RM0.42 per ordinary share by way of private placement and public offer payable in full on application in conjunction with its listing on the Malaysian Exchange of Securities Dealing &amp; Automated Quotation Bhd and all the public issue have been duly alloted on 1 April 2002.</t>
  </si>
  <si>
    <t xml:space="preserve">a) </t>
  </si>
  <si>
    <t>The admission to the Official List of the MESDAQ and the listing of and quotation for the entire issued and paid-up capital of Founder comprising 75,000,000 shares on the MESDAQ</t>
  </si>
  <si>
    <t>The Company has been awarded Multimedia Super Corridor status by the Government of Malaysia. Accordingly, there is no tax charge for business income for the year under review as the Company has been granted pioneer status under the Promotion of Investments Act, 1986.</t>
  </si>
  <si>
    <t>Quarter**</t>
  </si>
  <si>
    <t>Taxation based on interest income received*</t>
  </si>
  <si>
    <t>Group operating profit for the 4th quarter ended 31 December 2001 was RM702,959 as compared with RM302,815 in the preceeding period ended 30 September 2001 (based on pro rata basis on the 9 months audited account ended 30 September 2001) , an increase of RM400,144.</t>
  </si>
  <si>
    <t>Barring unforeseen circumstances and in tandem with the improving Malaysian and world economy, the Board is hopeful the Year 2002 is likely to be better than the preceding year.</t>
  </si>
  <si>
    <t xml:space="preserve">For the current quarter under review, the Group recorded a turnover of RM1,669,253 and the operating profit of RM702,959. The higher sales volume help to improved the performance of the company for the current quarter.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</si>
</sst>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s>
  <fonts count="8">
    <font>
      <sz val="10"/>
      <name val="Arial Narrow"/>
      <family val="0"/>
    </font>
    <font>
      <b/>
      <sz val="10"/>
      <name val="Arial Narrow"/>
      <family val="2"/>
    </font>
    <font>
      <i/>
      <sz val="10"/>
      <name val="Arial Narrow"/>
      <family val="2"/>
    </font>
    <font>
      <b/>
      <sz val="12"/>
      <name val="Arial Narrow"/>
      <family val="2"/>
    </font>
    <font>
      <b/>
      <sz val="12"/>
      <color indexed="9"/>
      <name val="Arial Narrow"/>
      <family val="2"/>
    </font>
    <font>
      <b/>
      <sz val="18"/>
      <name val="Arial Narrow"/>
      <family val="2"/>
    </font>
    <font>
      <sz val="8"/>
      <name val="Arial Narrow"/>
      <family val="2"/>
    </font>
    <font>
      <sz val="10"/>
      <color indexed="10"/>
      <name val="Arial Narrow"/>
      <family val="2"/>
    </font>
  </fonts>
  <fills count="3">
    <fill>
      <patternFill/>
    </fill>
    <fill>
      <patternFill patternType="gray125"/>
    </fill>
    <fill>
      <patternFill patternType="solid">
        <fgColor indexed="8"/>
        <bgColor indexed="64"/>
      </patternFill>
    </fill>
  </fills>
  <borders count="5">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14" fontId="1" fillId="0" borderId="0" xfId="0" applyNumberFormat="1" applyFont="1" applyBorder="1" applyAlignment="1">
      <alignment horizontal="center" vertical="center"/>
    </xf>
    <xf numFmtId="0" fontId="0" fillId="0" borderId="0" xfId="0" applyBorder="1" applyAlignment="1" quotePrefix="1">
      <alignment horizontal="center" vertical="center"/>
    </xf>
    <xf numFmtId="0" fontId="0" fillId="0" borderId="0" xfId="0" applyBorder="1" applyAlignment="1">
      <alignment vertical="center" wrapText="1"/>
    </xf>
    <xf numFmtId="41" fontId="0" fillId="0" borderId="0" xfId="0" applyNumberFormat="1" applyBorder="1" applyAlignment="1">
      <alignment horizontal="center" vertical="center"/>
    </xf>
    <xf numFmtId="0" fontId="0" fillId="0" borderId="0" xfId="0" applyBorder="1" applyAlignment="1" quotePrefix="1">
      <alignment vertical="center"/>
    </xf>
    <xf numFmtId="0" fontId="2" fillId="0" borderId="0" xfId="0" applyFont="1" applyBorder="1" applyAlignment="1">
      <alignment vertical="center"/>
    </xf>
    <xf numFmtId="41" fontId="0" fillId="0" borderId="1" xfId="0" applyNumberFormat="1" applyBorder="1" applyAlignment="1">
      <alignment horizontal="center" vertical="center"/>
    </xf>
    <xf numFmtId="41" fontId="0" fillId="0" borderId="0" xfId="0" applyNumberFormat="1" applyAlignment="1">
      <alignment/>
    </xf>
    <xf numFmtId="43" fontId="0" fillId="0" borderId="0" xfId="0" applyNumberFormat="1" applyBorder="1" applyAlignment="1">
      <alignment horizontal="center" vertical="center"/>
    </xf>
    <xf numFmtId="0" fontId="1" fillId="0" borderId="0" xfId="0" applyFont="1" applyAlignment="1">
      <alignment/>
    </xf>
    <xf numFmtId="43" fontId="0" fillId="0" borderId="0" xfId="15" applyBorder="1" applyAlignment="1">
      <alignment horizontal="center" vertical="center"/>
    </xf>
    <xf numFmtId="0" fontId="7" fillId="0" borderId="0" xfId="0" applyFont="1" applyAlignment="1">
      <alignment horizontal="justify" vertical="top"/>
    </xf>
    <xf numFmtId="0" fontId="0" fillId="0" borderId="0" xfId="0" applyFont="1" applyAlignment="1">
      <alignment/>
    </xf>
    <xf numFmtId="0" fontId="0" fillId="0" borderId="0" xfId="0" applyAlignment="1">
      <alignment vertical="top"/>
    </xf>
    <xf numFmtId="0" fontId="0" fillId="0" borderId="0" xfId="0" applyFont="1" applyAlignment="1">
      <alignment horizontal="justify" vertical="top"/>
    </xf>
    <xf numFmtId="173" fontId="0" fillId="0" borderId="0" xfId="15" applyNumberFormat="1" applyFont="1" applyFill="1" applyAlignment="1">
      <alignment horizontal="center"/>
    </xf>
    <xf numFmtId="0" fontId="0" fillId="0" borderId="0" xfId="0" applyFill="1" applyAlignment="1">
      <alignment/>
    </xf>
    <xf numFmtId="0" fontId="0" fillId="0" borderId="0" xfId="0" applyFont="1" applyAlignment="1">
      <alignment horizontal="center"/>
    </xf>
    <xf numFmtId="0" fontId="0" fillId="0" borderId="0" xfId="0" applyFont="1" applyFill="1" applyAlignment="1">
      <alignment/>
    </xf>
    <xf numFmtId="0" fontId="0" fillId="0" borderId="0" xfId="0" applyFont="1" applyAlignment="1">
      <alignment vertical="top"/>
    </xf>
    <xf numFmtId="0" fontId="1" fillId="0" borderId="0" xfId="0" applyFont="1" applyFill="1" applyAlignment="1">
      <alignment/>
    </xf>
    <xf numFmtId="0" fontId="0" fillId="0" borderId="0" xfId="0" applyFont="1" applyFill="1" applyAlignment="1">
      <alignment horizontal="center"/>
    </xf>
    <xf numFmtId="173" fontId="0" fillId="0" borderId="0" xfId="0" applyNumberFormat="1" applyFont="1" applyFill="1" applyAlignment="1">
      <alignment horizontal="center"/>
    </xf>
    <xf numFmtId="173" fontId="0" fillId="0" borderId="0" xfId="15" applyNumberFormat="1" applyFont="1" applyFill="1" applyAlignment="1">
      <alignment/>
    </xf>
    <xf numFmtId="173" fontId="0" fillId="0" borderId="2" xfId="15" applyNumberFormat="1" applyFont="1" applyFill="1" applyBorder="1" applyAlignment="1">
      <alignment horizontal="center"/>
    </xf>
    <xf numFmtId="173" fontId="0" fillId="0" borderId="2" xfId="15" applyNumberFormat="1" applyFont="1" applyFill="1" applyBorder="1" applyAlignment="1">
      <alignment/>
    </xf>
    <xf numFmtId="0" fontId="0" fillId="0" borderId="0" xfId="0" applyFont="1" applyAlignment="1">
      <alignment horizontal="center" vertical="top"/>
    </xf>
    <xf numFmtId="0" fontId="0" fillId="0" borderId="0" xfId="0" applyFont="1" applyFill="1" applyAlignment="1">
      <alignment horizontal="justify" vertical="top"/>
    </xf>
    <xf numFmtId="0" fontId="0" fillId="0" borderId="0" xfId="0" applyFill="1" applyAlignment="1">
      <alignment horizontal="justify" vertical="top"/>
    </xf>
    <xf numFmtId="43" fontId="0" fillId="0" borderId="0" xfId="15" applyFont="1" applyBorder="1" applyAlignment="1">
      <alignment horizontal="center" vertical="center"/>
    </xf>
    <xf numFmtId="173" fontId="0" fillId="0" borderId="0" xfId="15" applyNumberFormat="1" applyAlignment="1">
      <alignment/>
    </xf>
    <xf numFmtId="0" fontId="0" fillId="0" borderId="0" xfId="0" applyFill="1" applyAlignment="1">
      <alignment horizontal="center" vertical="top"/>
    </xf>
    <xf numFmtId="173" fontId="0" fillId="0" borderId="0" xfId="15" applyNumberFormat="1" applyFont="1" applyFill="1" applyBorder="1" applyAlignment="1">
      <alignment horizontal="center"/>
    </xf>
    <xf numFmtId="173" fontId="0" fillId="0" borderId="0" xfId="15" applyNumberFormat="1" applyFont="1" applyFill="1" applyBorder="1" applyAlignment="1">
      <alignment/>
    </xf>
    <xf numFmtId="0" fontId="0" fillId="0" borderId="0" xfId="0" applyFont="1" applyFill="1" applyAlignment="1">
      <alignment horizontal="left" vertical="top" wrapText="1"/>
    </xf>
    <xf numFmtId="0" fontId="1" fillId="0" borderId="0" xfId="0" applyFont="1" applyFill="1" applyAlignment="1">
      <alignment horizontal="center"/>
    </xf>
    <xf numFmtId="0" fontId="3" fillId="0" borderId="0" xfId="0" applyFont="1" applyAlignment="1">
      <alignment horizontal="center" vertical="top"/>
    </xf>
    <xf numFmtId="0" fontId="0" fillId="0" borderId="3" xfId="0" applyFont="1" applyFill="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4" fillId="2" borderId="4" xfId="0" applyFont="1" applyFill="1" applyBorder="1" applyAlignment="1">
      <alignment horizontal="center" vertical="center"/>
    </xf>
    <xf numFmtId="0" fontId="0" fillId="0" borderId="0" xfId="0" applyBorder="1" applyAlignment="1">
      <alignment vertical="center" wrapText="1"/>
    </xf>
    <xf numFmtId="0" fontId="3" fillId="0" borderId="0" xfId="0" applyFont="1" applyAlignment="1">
      <alignment horizontal="center" vertical="center"/>
    </xf>
    <xf numFmtId="0" fontId="0" fillId="0" borderId="0" xfId="0" applyFont="1" applyBorder="1" applyAlignment="1">
      <alignment vertical="center" wrapText="1"/>
    </xf>
    <xf numFmtId="0" fontId="1" fillId="0" borderId="0" xfId="0" applyFont="1" applyBorder="1" applyAlignment="1">
      <alignment horizontal="center" vertical="center"/>
    </xf>
    <xf numFmtId="0" fontId="4" fillId="2" borderId="0" xfId="0" applyFont="1" applyFill="1" applyAlignment="1">
      <alignment horizontal="center" vertical="center"/>
    </xf>
    <xf numFmtId="15" fontId="0" fillId="0" borderId="0" xfId="0" applyNumberFormat="1" applyFont="1" applyAlignment="1" quotePrefix="1">
      <alignment horizontal="left"/>
    </xf>
    <xf numFmtId="0" fontId="0" fillId="0" borderId="0" xfId="0" applyFont="1" applyAlignment="1">
      <alignment horizontal="left"/>
    </xf>
    <xf numFmtId="0" fontId="0" fillId="0" borderId="0" xfId="0" applyFont="1" applyAlignment="1">
      <alignment horizontal="justify" vertical="top"/>
    </xf>
    <xf numFmtId="0" fontId="0"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justify" vertical="top"/>
    </xf>
    <xf numFmtId="0" fontId="4" fillId="2" borderId="0" xfId="0" applyFont="1" applyFill="1" applyAlignment="1">
      <alignment horizontal="center" vertical="top"/>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36"/>
  <sheetViews>
    <sheetView workbookViewId="0" topLeftCell="A1">
      <selection activeCell="A1" sqref="A1:H41"/>
    </sheetView>
  </sheetViews>
  <sheetFormatPr defaultColWidth="9.33203125" defaultRowHeight="12.75"/>
  <cols>
    <col min="1" max="3" width="3.83203125" style="0" customWidth="1"/>
    <col min="4" max="4" width="36.83203125" style="0" customWidth="1"/>
    <col min="5" max="5" width="17.33203125" style="0" customWidth="1"/>
    <col min="6" max="6" width="18.16015625" style="0" customWidth="1"/>
    <col min="7" max="7" width="16.33203125" style="0" customWidth="1"/>
    <col min="8" max="8" width="18.5" style="0" customWidth="1"/>
  </cols>
  <sheetData>
    <row r="1" spans="1:8" ht="19.5" customHeight="1">
      <c r="A1" s="43" t="s">
        <v>124</v>
      </c>
      <c r="B1" s="43"/>
      <c r="C1" s="43"/>
      <c r="D1" s="43"/>
      <c r="E1" s="43"/>
      <c r="F1" s="43"/>
      <c r="G1" s="43"/>
      <c r="H1" s="43"/>
    </row>
    <row r="2" spans="1:8" ht="9.75" customHeight="1">
      <c r="A2" s="44" t="s">
        <v>125</v>
      </c>
      <c r="B2" s="44"/>
      <c r="C2" s="44"/>
      <c r="D2" s="44"/>
      <c r="E2" s="44"/>
      <c r="F2" s="44"/>
      <c r="G2" s="44"/>
      <c r="H2" s="44"/>
    </row>
    <row r="3" spans="1:8" ht="9.75" customHeight="1">
      <c r="A3" s="44" t="s">
        <v>50</v>
      </c>
      <c r="B3" s="44"/>
      <c r="C3" s="44"/>
      <c r="D3" s="44"/>
      <c r="E3" s="44"/>
      <c r="F3" s="44"/>
      <c r="G3" s="44"/>
      <c r="H3" s="44"/>
    </row>
    <row r="4" spans="1:8" ht="19.5" customHeight="1">
      <c r="A4" s="47" t="s">
        <v>101</v>
      </c>
      <c r="B4" s="47"/>
      <c r="C4" s="47"/>
      <c r="D4" s="47"/>
      <c r="E4" s="47"/>
      <c r="F4" s="47"/>
      <c r="G4" s="47"/>
      <c r="H4" s="47"/>
    </row>
    <row r="5" spans="1:8" ht="19.5" customHeight="1" thickBot="1">
      <c r="A5" s="45" t="s">
        <v>0</v>
      </c>
      <c r="B5" s="45"/>
      <c r="C5" s="45"/>
      <c r="D5" s="45"/>
      <c r="E5" s="45"/>
      <c r="F5" s="45"/>
      <c r="G5" s="45"/>
      <c r="H5" s="45"/>
    </row>
    <row r="6" spans="1:8" ht="30.75" customHeight="1">
      <c r="A6" s="42" t="s">
        <v>126</v>
      </c>
      <c r="B6" s="42"/>
      <c r="C6" s="42"/>
      <c r="D6" s="42"/>
      <c r="E6" s="42"/>
      <c r="F6" s="42"/>
      <c r="G6" s="42"/>
      <c r="H6" s="42"/>
    </row>
    <row r="7" spans="1:8" ht="15" customHeight="1">
      <c r="A7" s="2"/>
      <c r="B7" s="2"/>
      <c r="C7" s="1"/>
      <c r="D7" s="1"/>
      <c r="E7" s="49" t="s">
        <v>1</v>
      </c>
      <c r="F7" s="49"/>
      <c r="G7" s="49" t="s">
        <v>2</v>
      </c>
      <c r="H7" s="49"/>
    </row>
    <row r="8" spans="1:8" ht="48" customHeight="1">
      <c r="A8" s="2"/>
      <c r="B8" s="2"/>
      <c r="C8" s="1"/>
      <c r="D8" s="1"/>
      <c r="E8" s="4" t="s">
        <v>3</v>
      </c>
      <c r="F8" s="4" t="s">
        <v>121</v>
      </c>
      <c r="G8" s="4" t="s">
        <v>4</v>
      </c>
      <c r="H8" s="4" t="s">
        <v>45</v>
      </c>
    </row>
    <row r="9" spans="1:8" ht="15" customHeight="1">
      <c r="A9" s="2"/>
      <c r="B9" s="2"/>
      <c r="C9" s="1"/>
      <c r="D9" s="1"/>
      <c r="E9" s="5" t="s">
        <v>102</v>
      </c>
      <c r="F9" s="5" t="s">
        <v>103</v>
      </c>
      <c r="G9" s="5" t="s">
        <v>102</v>
      </c>
      <c r="H9" s="5" t="s">
        <v>103</v>
      </c>
    </row>
    <row r="10" spans="1:8" ht="15" customHeight="1">
      <c r="A10" s="2"/>
      <c r="B10" s="2"/>
      <c r="C10" s="1"/>
      <c r="D10" s="1"/>
      <c r="E10" s="3" t="s">
        <v>91</v>
      </c>
      <c r="F10" s="3" t="s">
        <v>91</v>
      </c>
      <c r="G10" s="3" t="s">
        <v>91</v>
      </c>
      <c r="H10" s="3" t="s">
        <v>91</v>
      </c>
    </row>
    <row r="11" spans="1:8" ht="15" customHeight="1">
      <c r="A11" s="2"/>
      <c r="B11" s="6" t="s">
        <v>5</v>
      </c>
      <c r="C11" s="46" t="s">
        <v>6</v>
      </c>
      <c r="D11" s="46"/>
      <c r="E11" s="8">
        <f>G11-3754005</f>
        <v>1669253</v>
      </c>
      <c r="F11" s="8">
        <f aca="true" t="shared" si="0" ref="F11:F28">+H11/4</f>
        <v>591705</v>
      </c>
      <c r="G11" s="8">
        <v>5423258</v>
      </c>
      <c r="H11" s="8">
        <v>2366820</v>
      </c>
    </row>
    <row r="12" spans="1:8" ht="15" customHeight="1">
      <c r="A12" s="2"/>
      <c r="B12" s="6" t="s">
        <v>8</v>
      </c>
      <c r="C12" s="46" t="s">
        <v>7</v>
      </c>
      <c r="D12" s="46"/>
      <c r="E12" s="8">
        <v>0</v>
      </c>
      <c r="F12" s="8">
        <f t="shared" si="0"/>
        <v>0</v>
      </c>
      <c r="G12" s="8">
        <v>0</v>
      </c>
      <c r="H12" s="8">
        <v>0</v>
      </c>
    </row>
    <row r="13" spans="1:8" ht="15" customHeight="1">
      <c r="A13" s="2"/>
      <c r="B13" s="6" t="s">
        <v>9</v>
      </c>
      <c r="C13" s="46" t="s">
        <v>10</v>
      </c>
      <c r="D13" s="46"/>
      <c r="E13" s="8">
        <f>G13-34917</f>
        <v>5950</v>
      </c>
      <c r="F13" s="8">
        <f t="shared" si="0"/>
        <v>46275.25</v>
      </c>
      <c r="G13" s="8">
        <f>40867</f>
        <v>40867</v>
      </c>
      <c r="H13" s="8">
        <f>185101</f>
        <v>185101</v>
      </c>
    </row>
    <row r="14" spans="1:8" ht="60" customHeight="1">
      <c r="A14" s="2">
        <v>2</v>
      </c>
      <c r="B14" s="6" t="s">
        <v>5</v>
      </c>
      <c r="C14" s="46" t="s">
        <v>95</v>
      </c>
      <c r="D14" s="46"/>
      <c r="E14" s="8">
        <f>+E18-E17-E16-E15</f>
        <v>781737</v>
      </c>
      <c r="F14" s="8">
        <f t="shared" si="0"/>
        <v>34121.25</v>
      </c>
      <c r="G14" s="8">
        <f>+G18-G17-G16-G15</f>
        <v>1234278</v>
      </c>
      <c r="H14" s="8">
        <f>+H18-H17-H16-H15</f>
        <v>136485</v>
      </c>
    </row>
    <row r="15" spans="1:8" ht="15" customHeight="1">
      <c r="A15" s="2"/>
      <c r="B15" s="6" t="s">
        <v>8</v>
      </c>
      <c r="C15" s="46" t="s">
        <v>11</v>
      </c>
      <c r="D15" s="46"/>
      <c r="E15" s="8"/>
      <c r="F15" s="8">
        <f t="shared" si="0"/>
        <v>0</v>
      </c>
      <c r="G15" s="8"/>
      <c r="H15" s="8"/>
    </row>
    <row r="16" spans="1:8" ht="15" customHeight="1">
      <c r="A16" s="2"/>
      <c r="B16" s="6" t="s">
        <v>9</v>
      </c>
      <c r="C16" s="46" t="s">
        <v>46</v>
      </c>
      <c r="D16" s="46"/>
      <c r="E16" s="8">
        <f>G16+(49888+10355)</f>
        <v>-74678</v>
      </c>
      <c r="F16" s="8">
        <f t="shared" si="0"/>
        <v>-8750.25</v>
      </c>
      <c r="G16" s="8">
        <f>-(70226+64695)</f>
        <v>-134921</v>
      </c>
      <c r="H16" s="8">
        <f>-(31074+3927)</f>
        <v>-35001</v>
      </c>
    </row>
    <row r="17" spans="1:8" ht="15" customHeight="1">
      <c r="A17" s="2"/>
      <c r="B17" s="6" t="s">
        <v>12</v>
      </c>
      <c r="C17" s="46" t="s">
        <v>47</v>
      </c>
      <c r="D17" s="46"/>
      <c r="E17" s="8">
        <f>-277056+277056</f>
        <v>0</v>
      </c>
      <c r="F17" s="8">
        <v>0</v>
      </c>
      <c r="G17" s="8">
        <v>522248</v>
      </c>
      <c r="H17" s="8">
        <v>304866</v>
      </c>
    </row>
    <row r="18" spans="1:8" ht="60" customHeight="1">
      <c r="A18" s="2"/>
      <c r="B18" s="6" t="s">
        <v>13</v>
      </c>
      <c r="C18" s="46" t="s">
        <v>96</v>
      </c>
      <c r="D18" s="46"/>
      <c r="E18" s="8">
        <f>+E20+E19</f>
        <v>707059</v>
      </c>
      <c r="F18" s="8">
        <f t="shared" si="0"/>
        <v>101587.5</v>
      </c>
      <c r="G18" s="8">
        <f>+G20+G19</f>
        <v>1621605</v>
      </c>
      <c r="H18" s="8">
        <f>+H20+H19</f>
        <v>406350</v>
      </c>
    </row>
    <row r="19" spans="1:8" ht="15" customHeight="1">
      <c r="A19" s="2"/>
      <c r="B19" s="6" t="s">
        <v>14</v>
      </c>
      <c r="C19" s="48" t="s">
        <v>92</v>
      </c>
      <c r="D19" s="48"/>
      <c r="E19" s="8">
        <v>0</v>
      </c>
      <c r="F19" s="8">
        <f t="shared" si="0"/>
        <v>0</v>
      </c>
      <c r="G19" s="8">
        <v>0</v>
      </c>
      <c r="H19" s="8">
        <v>0</v>
      </c>
    </row>
    <row r="20" spans="1:8" ht="30" customHeight="1">
      <c r="A20" s="2"/>
      <c r="B20" s="6" t="s">
        <v>15</v>
      </c>
      <c r="C20" s="46" t="s">
        <v>97</v>
      </c>
      <c r="D20" s="46"/>
      <c r="E20" s="8">
        <f>+E22-E21</f>
        <v>707059</v>
      </c>
      <c r="F20" s="8">
        <f t="shared" si="0"/>
        <v>101587.5</v>
      </c>
      <c r="G20" s="8">
        <f>+G22-G21</f>
        <v>1621605</v>
      </c>
      <c r="H20" s="8">
        <f>+H22-H21</f>
        <v>406350</v>
      </c>
    </row>
    <row r="21" spans="1:8" ht="15" customHeight="1">
      <c r="A21" s="2"/>
      <c r="B21" s="6" t="s">
        <v>16</v>
      </c>
      <c r="C21" s="46" t="s">
        <v>18</v>
      </c>
      <c r="D21" s="46"/>
      <c r="E21" s="8">
        <f>-10200+6100</f>
        <v>-4100</v>
      </c>
      <c r="F21" s="8">
        <f t="shared" si="0"/>
        <v>-500</v>
      </c>
      <c r="G21" s="8">
        <v>-10200</v>
      </c>
      <c r="H21" s="8">
        <v>-2000</v>
      </c>
    </row>
    <row r="22" spans="1:8" ht="30" customHeight="1">
      <c r="A22" s="2"/>
      <c r="B22" s="6" t="s">
        <v>17</v>
      </c>
      <c r="C22" s="9" t="s">
        <v>17</v>
      </c>
      <c r="D22" s="7" t="s">
        <v>98</v>
      </c>
      <c r="E22" s="8">
        <f>+E24+E23</f>
        <v>702959</v>
      </c>
      <c r="F22" s="8">
        <f t="shared" si="0"/>
        <v>101087.5</v>
      </c>
      <c r="G22" s="8">
        <f>+G24+G23</f>
        <v>1611405</v>
      </c>
      <c r="H22" s="8">
        <f>+H24+H23</f>
        <v>404350</v>
      </c>
    </row>
    <row r="23" spans="1:8" ht="15" customHeight="1">
      <c r="A23" s="2"/>
      <c r="B23" s="2"/>
      <c r="C23" s="1" t="s">
        <v>19</v>
      </c>
      <c r="D23" s="7" t="s">
        <v>20</v>
      </c>
      <c r="E23" s="8">
        <v>0</v>
      </c>
      <c r="F23" s="8">
        <f t="shared" si="0"/>
        <v>0</v>
      </c>
      <c r="G23" s="8">
        <v>0</v>
      </c>
      <c r="H23" s="8">
        <v>0</v>
      </c>
    </row>
    <row r="24" spans="1:8" ht="30" customHeight="1">
      <c r="A24" s="2"/>
      <c r="B24" s="6" t="s">
        <v>21</v>
      </c>
      <c r="C24" s="46" t="s">
        <v>99</v>
      </c>
      <c r="D24" s="46"/>
      <c r="E24" s="8">
        <f>+E28+E27+E26+E25</f>
        <v>702959</v>
      </c>
      <c r="F24" s="8">
        <f t="shared" si="0"/>
        <v>101087.5</v>
      </c>
      <c r="G24" s="8">
        <f>+G28+G27+G26+G25</f>
        <v>1611405</v>
      </c>
      <c r="H24" s="8">
        <f>+H28+H27+H26+H25</f>
        <v>404350</v>
      </c>
    </row>
    <row r="25" spans="1:8" ht="15" customHeight="1">
      <c r="A25" s="2"/>
      <c r="B25" s="6" t="s">
        <v>23</v>
      </c>
      <c r="C25" s="9" t="s">
        <v>17</v>
      </c>
      <c r="D25" s="7" t="s">
        <v>25</v>
      </c>
      <c r="E25" s="8">
        <v>0</v>
      </c>
      <c r="F25" s="8">
        <f t="shared" si="0"/>
        <v>0</v>
      </c>
      <c r="G25" s="8">
        <v>0</v>
      </c>
      <c r="H25" s="8">
        <v>0</v>
      </c>
    </row>
    <row r="26" spans="1:8" ht="15" customHeight="1">
      <c r="A26" s="2"/>
      <c r="B26" s="2"/>
      <c r="C26" s="1" t="s">
        <v>19</v>
      </c>
      <c r="D26" s="7" t="s">
        <v>20</v>
      </c>
      <c r="E26" s="8">
        <v>0</v>
      </c>
      <c r="F26" s="8">
        <f t="shared" si="0"/>
        <v>0</v>
      </c>
      <c r="G26" s="8">
        <v>0</v>
      </c>
      <c r="H26" s="8">
        <v>0</v>
      </c>
    </row>
    <row r="27" spans="1:8" ht="30" customHeight="1">
      <c r="A27" s="2"/>
      <c r="B27" s="2"/>
      <c r="C27" s="1" t="s">
        <v>22</v>
      </c>
      <c r="D27" s="7" t="s">
        <v>26</v>
      </c>
      <c r="E27" s="8">
        <v>0</v>
      </c>
      <c r="F27" s="8">
        <f t="shared" si="0"/>
        <v>0</v>
      </c>
      <c r="G27" s="8">
        <v>0</v>
      </c>
      <c r="H27" s="8">
        <v>0</v>
      </c>
    </row>
    <row r="28" spans="1:8" ht="39.75" customHeight="1">
      <c r="A28" s="2"/>
      <c r="B28" s="6" t="s">
        <v>24</v>
      </c>
      <c r="C28" s="46" t="s">
        <v>100</v>
      </c>
      <c r="D28" s="46"/>
      <c r="E28" s="8">
        <f>G28-908446</f>
        <v>702959</v>
      </c>
      <c r="F28" s="8">
        <f t="shared" si="0"/>
        <v>101087.5</v>
      </c>
      <c r="G28" s="8">
        <v>1611405</v>
      </c>
      <c r="H28" s="8">
        <v>404350</v>
      </c>
    </row>
    <row r="29" spans="1:8" ht="45" customHeight="1">
      <c r="A29" s="2">
        <v>3</v>
      </c>
      <c r="B29" s="6" t="s">
        <v>5</v>
      </c>
      <c r="C29" s="46" t="s">
        <v>27</v>
      </c>
      <c r="D29" s="46"/>
      <c r="E29" s="8"/>
      <c r="F29" s="8" t="s">
        <v>68</v>
      </c>
      <c r="G29" s="8"/>
      <c r="H29" s="8" t="s">
        <v>68</v>
      </c>
    </row>
    <row r="30" spans="1:9" ht="30" customHeight="1">
      <c r="A30" s="2"/>
      <c r="B30" s="2"/>
      <c r="C30" s="9" t="s">
        <v>17</v>
      </c>
      <c r="D30" s="7" t="s">
        <v>138</v>
      </c>
      <c r="E30" s="15">
        <f>(+E24/36300000)*100</f>
        <v>1.936526170798898</v>
      </c>
      <c r="F30" s="15">
        <f>(+F24/+F33)*100</f>
        <v>0.6423491458877136</v>
      </c>
      <c r="G30" s="15">
        <f>(+G24/36300000)*100</f>
        <v>4.439132231404959</v>
      </c>
      <c r="H30" s="15">
        <f>(+H24/+H33)*100</f>
        <v>2.5693965835508545</v>
      </c>
      <c r="I30" s="18" t="s">
        <v>68</v>
      </c>
    </row>
    <row r="31" spans="1:8" ht="30" customHeight="1">
      <c r="A31" s="2"/>
      <c r="B31" s="2"/>
      <c r="C31" s="1" t="s">
        <v>19</v>
      </c>
      <c r="D31" s="7" t="s">
        <v>135</v>
      </c>
      <c r="E31" s="8" t="s">
        <v>69</v>
      </c>
      <c r="F31" s="8" t="s">
        <v>69</v>
      </c>
      <c r="G31" s="8" t="s">
        <v>69</v>
      </c>
      <c r="H31" s="34" t="s">
        <v>69</v>
      </c>
    </row>
    <row r="33" spans="2:8" ht="12.75">
      <c r="B33" t="s">
        <v>104</v>
      </c>
      <c r="C33" t="s">
        <v>136</v>
      </c>
      <c r="E33" s="35">
        <v>36300000</v>
      </c>
      <c r="F33" s="35">
        <v>15737158</v>
      </c>
      <c r="G33" s="35">
        <v>36300000</v>
      </c>
      <c r="H33" s="35">
        <v>15737158</v>
      </c>
    </row>
    <row r="34" ht="12.75">
      <c r="C34" t="s">
        <v>137</v>
      </c>
    </row>
    <row r="36" spans="2:8" ht="12.75">
      <c r="B36" t="s">
        <v>122</v>
      </c>
      <c r="C36" t="s">
        <v>123</v>
      </c>
      <c r="H36" t="s">
        <v>68</v>
      </c>
    </row>
  </sheetData>
  <mergeCells count="22">
    <mergeCell ref="C15:D15"/>
    <mergeCell ref="C16:D16"/>
    <mergeCell ref="C17:D17"/>
    <mergeCell ref="C11:D11"/>
    <mergeCell ref="C12:D12"/>
    <mergeCell ref="C13:D13"/>
    <mergeCell ref="C14:D14"/>
    <mergeCell ref="C24:D24"/>
    <mergeCell ref="C28:D28"/>
    <mergeCell ref="C29:D29"/>
    <mergeCell ref="A4:H4"/>
    <mergeCell ref="C18:D18"/>
    <mergeCell ref="C19:D19"/>
    <mergeCell ref="C20:D20"/>
    <mergeCell ref="C21:D21"/>
    <mergeCell ref="E7:F7"/>
    <mergeCell ref="G7:H7"/>
    <mergeCell ref="A6:H6"/>
    <mergeCell ref="A1:H1"/>
    <mergeCell ref="A2:H2"/>
    <mergeCell ref="A3:H3"/>
    <mergeCell ref="A5:H5"/>
  </mergeCells>
  <printOptions/>
  <pageMargins left="0.5" right="0" top="0.5" bottom="0" header="0" footer="0"/>
  <pageSetup fitToHeight="1" fitToWidth="1" horizontalDpi="300" verticalDpi="300" orientation="portrait" paperSize="9" scale="88" r:id="rId1"/>
</worksheet>
</file>

<file path=xl/worksheets/sheet2.xml><?xml version="1.0" encoding="utf-8"?>
<worksheet xmlns="http://schemas.openxmlformats.org/spreadsheetml/2006/main" xmlns:r="http://schemas.openxmlformats.org/officeDocument/2006/relationships">
  <dimension ref="A1:E38"/>
  <sheetViews>
    <sheetView workbookViewId="0" topLeftCell="A1">
      <selection activeCell="A1" sqref="A1:E41"/>
    </sheetView>
  </sheetViews>
  <sheetFormatPr defaultColWidth="9.33203125" defaultRowHeight="12.75"/>
  <cols>
    <col min="1" max="2" width="3.83203125" style="0" customWidth="1"/>
    <col min="3" max="3" width="50.83203125" style="0" customWidth="1"/>
    <col min="4" max="5" width="25.83203125" style="0" customWidth="1"/>
  </cols>
  <sheetData>
    <row r="1" spans="1:5" ht="19.5" customHeight="1">
      <c r="A1" s="43" t="s">
        <v>124</v>
      </c>
      <c r="B1" s="43"/>
      <c r="C1" s="43"/>
      <c r="D1" s="43"/>
      <c r="E1" s="43"/>
    </row>
    <row r="2" spans="1:5" ht="9.75" customHeight="1">
      <c r="A2" s="44" t="s">
        <v>125</v>
      </c>
      <c r="B2" s="44"/>
      <c r="C2" s="44"/>
      <c r="D2" s="44"/>
      <c r="E2" s="44"/>
    </row>
    <row r="3" spans="1:5" ht="9.75" customHeight="1">
      <c r="A3" s="44" t="s">
        <v>50</v>
      </c>
      <c r="B3" s="44"/>
      <c r="C3" s="44"/>
      <c r="D3" s="44"/>
      <c r="E3" s="44"/>
    </row>
    <row r="4" spans="1:5" ht="19.5" customHeight="1">
      <c r="A4" s="47" t="s">
        <v>101</v>
      </c>
      <c r="B4" s="47"/>
      <c r="C4" s="47"/>
      <c r="D4" s="47"/>
      <c r="E4" s="47"/>
    </row>
    <row r="5" spans="1:5" ht="19.5" customHeight="1" thickBot="1">
      <c r="A5" s="50" t="s">
        <v>51</v>
      </c>
      <c r="B5" s="50"/>
      <c r="C5" s="50"/>
      <c r="D5" s="50"/>
      <c r="E5" s="50"/>
    </row>
    <row r="6" spans="1:5" ht="49.5" customHeight="1">
      <c r="A6" s="42" t="s">
        <v>126</v>
      </c>
      <c r="B6" s="42"/>
      <c r="C6" s="42"/>
      <c r="D6" s="42"/>
      <c r="E6" s="42"/>
    </row>
    <row r="7" spans="1:5" ht="30" customHeight="1">
      <c r="A7" s="2"/>
      <c r="B7" s="1"/>
      <c r="C7" s="1"/>
      <c r="D7" s="4" t="s">
        <v>28</v>
      </c>
      <c r="E7" s="4" t="s">
        <v>48</v>
      </c>
    </row>
    <row r="8" spans="1:5" ht="15" customHeight="1">
      <c r="A8" s="2"/>
      <c r="B8" s="1"/>
      <c r="C8" s="1"/>
      <c r="D8" s="5" t="s">
        <v>102</v>
      </c>
      <c r="E8" s="5" t="s">
        <v>103</v>
      </c>
    </row>
    <row r="9" spans="1:5" ht="15" customHeight="1">
      <c r="A9" s="2"/>
      <c r="B9" s="1"/>
      <c r="C9" s="1"/>
      <c r="D9" s="3" t="s">
        <v>56</v>
      </c>
      <c r="E9" s="3" t="s">
        <v>91</v>
      </c>
    </row>
    <row r="10" spans="1:5" ht="15" customHeight="1">
      <c r="A10" s="2">
        <v>1</v>
      </c>
      <c r="B10" s="1" t="s">
        <v>29</v>
      </c>
      <c r="C10" s="1"/>
      <c r="D10" s="8">
        <v>677008</v>
      </c>
      <c r="E10" s="8">
        <v>446435</v>
      </c>
    </row>
    <row r="11" spans="1:5" ht="15" customHeight="1">
      <c r="A11" s="2">
        <v>2</v>
      </c>
      <c r="B11" s="1" t="s">
        <v>119</v>
      </c>
      <c r="C11" s="1"/>
      <c r="D11" s="8">
        <v>0</v>
      </c>
      <c r="E11" s="8">
        <v>0</v>
      </c>
    </row>
    <row r="12" spans="1:5" ht="15" customHeight="1">
      <c r="A12" s="2">
        <v>3</v>
      </c>
      <c r="B12" s="1" t="s">
        <v>120</v>
      </c>
      <c r="C12" s="1"/>
      <c r="D12" s="8">
        <v>0</v>
      </c>
      <c r="E12" s="8">
        <v>0</v>
      </c>
    </row>
    <row r="13" spans="1:5" ht="15" customHeight="1">
      <c r="A13" s="2">
        <v>4</v>
      </c>
      <c r="B13" s="1" t="s">
        <v>49</v>
      </c>
      <c r="C13" s="1"/>
      <c r="D13" s="8">
        <f>277843+1813201</f>
        <v>2091044</v>
      </c>
      <c r="E13" s="8">
        <f>114946+710267</f>
        <v>825213</v>
      </c>
    </row>
    <row r="14" spans="1:5" ht="15" customHeight="1">
      <c r="A14" s="2">
        <v>5</v>
      </c>
      <c r="B14" s="1" t="s">
        <v>30</v>
      </c>
      <c r="C14" s="1"/>
      <c r="D14" s="8"/>
      <c r="E14" s="8"/>
    </row>
    <row r="15" spans="1:5" ht="15" customHeight="1">
      <c r="A15" s="2"/>
      <c r="B15" s="1"/>
      <c r="C15" s="10" t="s">
        <v>31</v>
      </c>
      <c r="D15" s="8">
        <v>1167758</v>
      </c>
      <c r="E15" s="8">
        <v>157249</v>
      </c>
    </row>
    <row r="16" spans="1:5" ht="15" customHeight="1">
      <c r="A16" s="2"/>
      <c r="B16" s="1"/>
      <c r="C16" s="10" t="s">
        <v>32</v>
      </c>
      <c r="D16" s="8">
        <v>1687691</v>
      </c>
      <c r="E16" s="8">
        <v>659011</v>
      </c>
    </row>
    <row r="17" spans="1:5" ht="15" customHeight="1">
      <c r="A17" s="2"/>
      <c r="B17" s="1"/>
      <c r="C17" s="10" t="s">
        <v>93</v>
      </c>
      <c r="D17" s="8">
        <v>74223</v>
      </c>
      <c r="E17" s="8">
        <v>38839</v>
      </c>
    </row>
    <row r="18" spans="1:5" ht="15" customHeight="1">
      <c r="A18" s="2"/>
      <c r="B18" s="1"/>
      <c r="C18" s="10" t="s">
        <v>70</v>
      </c>
      <c r="D18" s="8">
        <v>560201</v>
      </c>
      <c r="E18" s="8">
        <v>2050000</v>
      </c>
    </row>
    <row r="19" spans="1:5" ht="15" customHeight="1">
      <c r="A19" s="2"/>
      <c r="B19" s="1"/>
      <c r="C19" s="10" t="s">
        <v>71</v>
      </c>
      <c r="D19" s="8">
        <v>65131</v>
      </c>
      <c r="E19" s="8">
        <v>232677</v>
      </c>
    </row>
    <row r="20" spans="1:5" ht="15" customHeight="1">
      <c r="A20" s="2">
        <v>6</v>
      </c>
      <c r="B20" s="1" t="s">
        <v>33</v>
      </c>
      <c r="C20" s="1"/>
      <c r="D20" s="8"/>
      <c r="E20" s="8"/>
    </row>
    <row r="21" spans="1:5" ht="15" customHeight="1">
      <c r="A21" s="2"/>
      <c r="B21" s="1"/>
      <c r="C21" s="10" t="s">
        <v>37</v>
      </c>
      <c r="D21" s="8">
        <v>0</v>
      </c>
      <c r="E21" s="8">
        <v>0</v>
      </c>
    </row>
    <row r="22" spans="1:5" ht="15" customHeight="1">
      <c r="A22" s="2"/>
      <c r="B22" s="1"/>
      <c r="C22" s="10" t="s">
        <v>36</v>
      </c>
      <c r="D22" s="8">
        <v>1150004</v>
      </c>
      <c r="E22" s="8">
        <v>446784</v>
      </c>
    </row>
    <row r="23" spans="1:5" ht="15" customHeight="1">
      <c r="A23" s="2"/>
      <c r="B23" s="1"/>
      <c r="C23" s="10" t="s">
        <v>35</v>
      </c>
      <c r="D23" s="8">
        <f>514388+800</f>
        <v>515188</v>
      </c>
      <c r="E23" s="8">
        <f>841031+85350</f>
        <v>926381</v>
      </c>
    </row>
    <row r="24" spans="1:5" ht="15" customHeight="1">
      <c r="A24" s="2"/>
      <c r="B24" s="1"/>
      <c r="C24" s="10" t="s">
        <v>34</v>
      </c>
      <c r="D24" s="8">
        <v>12200</v>
      </c>
      <c r="E24" s="8">
        <v>2000</v>
      </c>
    </row>
    <row r="25" spans="1:5" ht="15" customHeight="1">
      <c r="A25" s="2"/>
      <c r="B25" s="1"/>
      <c r="C25" s="10" t="s">
        <v>94</v>
      </c>
      <c r="D25" s="8">
        <v>0</v>
      </c>
      <c r="E25" s="8">
        <v>0</v>
      </c>
    </row>
    <row r="26" spans="1:5" ht="15" customHeight="1">
      <c r="A26" s="2">
        <v>7</v>
      </c>
      <c r="B26" s="1" t="s">
        <v>38</v>
      </c>
      <c r="C26" s="1"/>
      <c r="D26" s="8">
        <f>SUM(D15:D19)-SUM(D21:D25)</f>
        <v>1877612</v>
      </c>
      <c r="E26" s="8">
        <f>SUM(E15:E19)-SUM(E21:E25)</f>
        <v>1762611</v>
      </c>
    </row>
    <row r="27" spans="1:5" ht="15" customHeight="1">
      <c r="A27" s="2"/>
      <c r="B27" s="1"/>
      <c r="C27" s="1"/>
      <c r="D27" s="11">
        <f>SUM(D10:D13)+D26</f>
        <v>4645664</v>
      </c>
      <c r="E27" s="11">
        <f>SUM(E10:E13)+E26</f>
        <v>3034259</v>
      </c>
    </row>
    <row r="28" spans="1:5" ht="15" customHeight="1">
      <c r="A28" s="2">
        <v>8</v>
      </c>
      <c r="B28" s="1" t="s">
        <v>105</v>
      </c>
      <c r="C28" s="1"/>
      <c r="D28" s="8"/>
      <c r="E28" s="8"/>
    </row>
    <row r="29" spans="1:5" ht="15" customHeight="1">
      <c r="A29" s="2"/>
      <c r="B29" s="1"/>
      <c r="C29" s="1" t="s">
        <v>52</v>
      </c>
      <c r="D29" s="8">
        <v>3630000</v>
      </c>
      <c r="E29" s="8">
        <v>2850000</v>
      </c>
    </row>
    <row r="30" spans="1:5" ht="15" customHeight="1">
      <c r="A30" s="2"/>
      <c r="B30" s="1" t="s">
        <v>53</v>
      </c>
      <c r="C30" s="1"/>
      <c r="D30" s="8"/>
      <c r="E30" s="8" t="s">
        <v>68</v>
      </c>
    </row>
    <row r="31" spans="1:5" ht="15" customHeight="1">
      <c r="A31" s="2"/>
      <c r="B31" s="1"/>
      <c r="C31" s="10" t="s">
        <v>43</v>
      </c>
      <c r="D31" s="8">
        <v>0</v>
      </c>
      <c r="E31" s="8">
        <v>0</v>
      </c>
    </row>
    <row r="32" spans="1:5" ht="15" customHeight="1">
      <c r="A32" s="2"/>
      <c r="B32" s="1"/>
      <c r="C32" s="10" t="s">
        <v>44</v>
      </c>
      <c r="D32" s="8">
        <v>1015664</v>
      </c>
      <c r="E32" s="8">
        <v>184259</v>
      </c>
    </row>
    <row r="33" spans="1:5" ht="15" customHeight="1">
      <c r="A33" s="2">
        <v>9</v>
      </c>
      <c r="B33" s="1" t="s">
        <v>39</v>
      </c>
      <c r="C33" s="1"/>
      <c r="D33" s="8">
        <v>0</v>
      </c>
      <c r="E33" s="8">
        <v>0</v>
      </c>
    </row>
    <row r="34" spans="1:5" ht="15" customHeight="1">
      <c r="A34" s="2">
        <v>10</v>
      </c>
      <c r="B34" s="1" t="s">
        <v>42</v>
      </c>
      <c r="C34" s="1"/>
      <c r="D34" s="8">
        <v>0</v>
      </c>
      <c r="E34" s="8">
        <v>0</v>
      </c>
    </row>
    <row r="35" spans="1:5" ht="15" customHeight="1">
      <c r="A35" s="2">
        <v>11</v>
      </c>
      <c r="B35" s="1" t="s">
        <v>40</v>
      </c>
      <c r="C35" s="1"/>
      <c r="D35" s="8">
        <v>0</v>
      </c>
      <c r="E35" s="8">
        <v>0</v>
      </c>
    </row>
    <row r="36" spans="1:5" ht="15" customHeight="1">
      <c r="A36" s="2"/>
      <c r="B36" s="1"/>
      <c r="C36" s="1"/>
      <c r="D36" s="11">
        <f>SUM(D28:D35)</f>
        <v>4645664</v>
      </c>
      <c r="E36" s="11">
        <f>SUM(E28:E35)</f>
        <v>3034259</v>
      </c>
    </row>
    <row r="37" spans="1:5" ht="15" customHeight="1">
      <c r="A37" s="2"/>
      <c r="B37" s="1" t="s">
        <v>41</v>
      </c>
      <c r="C37" s="1"/>
      <c r="D37" s="13">
        <f>+(D29+D31+D32-D13)/36300000*100</f>
        <v>7.037520661157025</v>
      </c>
      <c r="E37" s="13">
        <f>+(E29+E31+E32-E13)/28500000*100</f>
        <v>7.751038596491227</v>
      </c>
    </row>
    <row r="38" ht="12.75">
      <c r="D38" s="12"/>
    </row>
  </sheetData>
  <mergeCells count="6">
    <mergeCell ref="A6:E6"/>
    <mergeCell ref="A5:E5"/>
    <mergeCell ref="A2:E2"/>
    <mergeCell ref="A1:E1"/>
    <mergeCell ref="A3:E3"/>
    <mergeCell ref="A4:E4"/>
  </mergeCells>
  <printOptions/>
  <pageMargins left="0.5" right="0" top="0.5"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M144"/>
  <sheetViews>
    <sheetView tabSelected="1" workbookViewId="0" topLeftCell="A1">
      <selection activeCell="A2" sqref="A2:L2"/>
    </sheetView>
  </sheetViews>
  <sheetFormatPr defaultColWidth="9.33203125" defaultRowHeight="12.75"/>
  <cols>
    <col min="1" max="1" width="5.33203125" style="0" customWidth="1"/>
    <col min="2" max="3" width="4.66015625" style="0" customWidth="1"/>
    <col min="4" max="4" width="17.33203125" style="0" customWidth="1"/>
    <col min="7" max="7" width="9.5" style="0" bestFit="1" customWidth="1"/>
    <col min="9" max="9" width="8.66015625" style="0" customWidth="1"/>
    <col min="10" max="10" width="10.33203125" style="0" customWidth="1"/>
    <col min="11" max="11" width="7.5" style="0" customWidth="1"/>
    <col min="12" max="12" width="10.33203125" style="0" customWidth="1"/>
    <col min="13" max="13" width="9.33203125" style="21" customWidth="1"/>
  </cols>
  <sheetData>
    <row r="1" spans="1:12" ht="23.25">
      <c r="A1" s="59" t="s">
        <v>124</v>
      </c>
      <c r="B1" s="59"/>
      <c r="C1" s="59"/>
      <c r="D1" s="59"/>
      <c r="E1" s="59"/>
      <c r="F1" s="58"/>
      <c r="G1" s="58"/>
      <c r="H1" s="58"/>
      <c r="I1" s="58"/>
      <c r="J1" s="58"/>
      <c r="K1" s="58"/>
      <c r="L1" s="58"/>
    </row>
    <row r="2" spans="1:12" ht="12.75">
      <c r="A2" s="60" t="s">
        <v>125</v>
      </c>
      <c r="B2" s="60"/>
      <c r="C2" s="60"/>
      <c r="D2" s="60"/>
      <c r="E2" s="60"/>
      <c r="F2" s="58"/>
      <c r="G2" s="58"/>
      <c r="H2" s="58"/>
      <c r="I2" s="58"/>
      <c r="J2" s="58"/>
      <c r="K2" s="58"/>
      <c r="L2" s="58"/>
    </row>
    <row r="3" spans="1:12" ht="12.75">
      <c r="A3" s="60" t="s">
        <v>50</v>
      </c>
      <c r="B3" s="60"/>
      <c r="C3" s="60"/>
      <c r="D3" s="60"/>
      <c r="E3" s="60"/>
      <c r="F3" s="58"/>
      <c r="G3" s="58"/>
      <c r="H3" s="58"/>
      <c r="I3" s="58"/>
      <c r="J3" s="58"/>
      <c r="K3" s="58"/>
      <c r="L3" s="58"/>
    </row>
    <row r="4" spans="1:12" ht="15.75">
      <c r="A4" s="41" t="s">
        <v>101</v>
      </c>
      <c r="B4" s="41"/>
      <c r="C4" s="41"/>
      <c r="D4" s="41"/>
      <c r="E4" s="41"/>
      <c r="F4" s="58"/>
      <c r="G4" s="58"/>
      <c r="H4" s="58"/>
      <c r="I4" s="58"/>
      <c r="J4" s="58"/>
      <c r="K4" s="58"/>
      <c r="L4" s="58"/>
    </row>
    <row r="5" spans="1:12" ht="15.75">
      <c r="A5" s="57" t="s">
        <v>54</v>
      </c>
      <c r="B5" s="57"/>
      <c r="C5" s="57"/>
      <c r="D5" s="57"/>
      <c r="E5" s="57"/>
      <c r="F5" s="58"/>
      <c r="G5" s="58"/>
      <c r="H5" s="58"/>
      <c r="I5" s="58"/>
      <c r="J5" s="58"/>
      <c r="K5" s="58"/>
      <c r="L5" s="58"/>
    </row>
    <row r="7" spans="1:13" s="17" customFormat="1" ht="12.75">
      <c r="A7" s="22">
        <v>1</v>
      </c>
      <c r="B7" s="14" t="s">
        <v>72</v>
      </c>
      <c r="M7" s="23"/>
    </row>
    <row r="8" spans="1:13" s="17" customFormat="1" ht="12.75">
      <c r="A8" s="22"/>
      <c r="M8" s="23"/>
    </row>
    <row r="9" spans="1:13" s="17" customFormat="1" ht="12.75">
      <c r="A9" s="22"/>
      <c r="B9" s="53" t="s">
        <v>55</v>
      </c>
      <c r="C9" s="53"/>
      <c r="D9" s="53"/>
      <c r="E9" s="53"/>
      <c r="F9" s="53"/>
      <c r="G9" s="53"/>
      <c r="H9" s="53"/>
      <c r="I9" s="53"/>
      <c r="J9" s="53"/>
      <c r="K9" s="53"/>
      <c r="L9" s="53"/>
      <c r="M9" s="23"/>
    </row>
    <row r="10" spans="1:13" s="17" customFormat="1" ht="12.75">
      <c r="A10" s="22"/>
      <c r="B10" s="53"/>
      <c r="C10" s="53"/>
      <c r="D10" s="53"/>
      <c r="E10" s="53"/>
      <c r="F10" s="53"/>
      <c r="G10" s="53"/>
      <c r="H10" s="53"/>
      <c r="I10" s="53"/>
      <c r="J10" s="53"/>
      <c r="K10" s="53"/>
      <c r="L10" s="53"/>
      <c r="M10" s="23"/>
    </row>
    <row r="11" spans="1:13" s="17" customFormat="1" ht="12.75">
      <c r="A11" s="22"/>
      <c r="M11" s="23"/>
    </row>
    <row r="12" spans="1:13" s="17" customFormat="1" ht="12.75">
      <c r="A12" s="22">
        <v>2</v>
      </c>
      <c r="B12" s="14" t="s">
        <v>73</v>
      </c>
      <c r="M12" s="23"/>
    </row>
    <row r="13" spans="1:13" s="17" customFormat="1" ht="12.75">
      <c r="A13" s="22"/>
      <c r="M13" s="23"/>
    </row>
    <row r="14" spans="1:13" s="17" customFormat="1" ht="12.75">
      <c r="A14" s="22"/>
      <c r="B14" s="24" t="s">
        <v>114</v>
      </c>
      <c r="C14" s="24"/>
      <c r="D14" s="24"/>
      <c r="E14" s="24"/>
      <c r="F14" s="24"/>
      <c r="G14" s="24"/>
      <c r="H14" s="24"/>
      <c r="I14" s="24"/>
      <c r="J14" s="24"/>
      <c r="K14" s="24"/>
      <c r="L14" s="24"/>
      <c r="M14" s="23"/>
    </row>
    <row r="15" spans="1:13" s="17" customFormat="1" ht="12.75">
      <c r="A15" s="22"/>
      <c r="M15" s="23"/>
    </row>
    <row r="16" spans="1:13" s="17" customFormat="1" ht="12.75">
      <c r="A16" s="22">
        <v>3</v>
      </c>
      <c r="B16" s="14" t="s">
        <v>74</v>
      </c>
      <c r="M16" s="23"/>
    </row>
    <row r="17" spans="1:13" s="17" customFormat="1" ht="12.75">
      <c r="A17" s="22"/>
      <c r="M17" s="23"/>
    </row>
    <row r="18" spans="1:13" s="17" customFormat="1" ht="12.75">
      <c r="A18" s="22"/>
      <c r="B18" s="17" t="s">
        <v>115</v>
      </c>
      <c r="M18" s="23"/>
    </row>
    <row r="19" spans="1:13" s="17" customFormat="1" ht="12.75">
      <c r="A19" s="22"/>
      <c r="M19" s="23"/>
    </row>
    <row r="20" spans="1:13" s="17" customFormat="1" ht="12.75">
      <c r="A20" s="22">
        <v>4</v>
      </c>
      <c r="B20" s="14" t="s">
        <v>18</v>
      </c>
      <c r="M20" s="23"/>
    </row>
    <row r="21" spans="1:13" s="17" customFormat="1" ht="12.75">
      <c r="A21" s="22"/>
      <c r="B21" s="25"/>
      <c r="C21" s="23"/>
      <c r="D21" s="23"/>
      <c r="E21" s="23"/>
      <c r="F21" s="23"/>
      <c r="G21" s="26" t="s">
        <v>110</v>
      </c>
      <c r="H21" s="26" t="s">
        <v>106</v>
      </c>
      <c r="I21" s="26" t="s">
        <v>108</v>
      </c>
      <c r="J21" s="26" t="s">
        <v>106</v>
      </c>
      <c r="M21" s="23"/>
    </row>
    <row r="22" spans="1:13" s="17" customFormat="1" ht="12.75">
      <c r="A22" s="22"/>
      <c r="B22" s="25"/>
      <c r="C22" s="23"/>
      <c r="D22" s="23"/>
      <c r="E22" s="23"/>
      <c r="F22" s="23"/>
      <c r="G22" s="26" t="s">
        <v>109</v>
      </c>
      <c r="H22" s="26" t="s">
        <v>147</v>
      </c>
      <c r="I22" s="26" t="s">
        <v>107</v>
      </c>
      <c r="J22" s="26" t="s">
        <v>107</v>
      </c>
      <c r="M22" s="23"/>
    </row>
    <row r="23" spans="1:13" s="17" customFormat="1" ht="12.75">
      <c r="A23" s="22"/>
      <c r="B23" s="25"/>
      <c r="C23" s="23"/>
      <c r="D23" s="23"/>
      <c r="E23" s="23"/>
      <c r="F23" s="23"/>
      <c r="G23" s="26" t="s">
        <v>56</v>
      </c>
      <c r="H23" s="26" t="s">
        <v>56</v>
      </c>
      <c r="I23" s="26" t="s">
        <v>56</v>
      </c>
      <c r="J23" s="26" t="s">
        <v>56</v>
      </c>
      <c r="M23" s="23"/>
    </row>
    <row r="24" spans="1:13" s="17" customFormat="1" ht="12.75">
      <c r="A24" s="22"/>
      <c r="B24" s="23" t="s">
        <v>148</v>
      </c>
      <c r="C24" s="23"/>
      <c r="D24" s="23"/>
      <c r="E24" s="23"/>
      <c r="F24" s="23"/>
      <c r="G24" s="20">
        <v>4100</v>
      </c>
      <c r="H24" s="27">
        <v>500</v>
      </c>
      <c r="I24" s="28">
        <v>10200</v>
      </c>
      <c r="J24" s="28">
        <v>2000</v>
      </c>
      <c r="M24" s="23"/>
    </row>
    <row r="25" spans="1:13" s="17" customFormat="1" ht="12.75" hidden="1">
      <c r="A25" s="22"/>
      <c r="B25" s="23" t="s">
        <v>111</v>
      </c>
      <c r="C25" s="23"/>
      <c r="D25" s="23"/>
      <c r="E25" s="23"/>
      <c r="F25" s="23"/>
      <c r="G25" s="20">
        <v>0</v>
      </c>
      <c r="H25" s="27" t="s">
        <v>69</v>
      </c>
      <c r="I25" s="28">
        <v>0</v>
      </c>
      <c r="J25" s="28"/>
      <c r="M25" s="23"/>
    </row>
    <row r="26" spans="1:13" s="17" customFormat="1" ht="12.75" hidden="1">
      <c r="A26" s="22"/>
      <c r="B26" s="23" t="s">
        <v>112</v>
      </c>
      <c r="C26" s="23"/>
      <c r="D26" s="23"/>
      <c r="E26" s="23"/>
      <c r="F26" s="23"/>
      <c r="G26" s="20">
        <v>0</v>
      </c>
      <c r="H26" s="27" t="s">
        <v>69</v>
      </c>
      <c r="I26" s="28"/>
      <c r="J26" s="28"/>
      <c r="M26" s="23"/>
    </row>
    <row r="27" spans="1:13" s="17" customFormat="1" ht="13.5" thickBot="1">
      <c r="A27" s="22"/>
      <c r="B27" s="25"/>
      <c r="C27" s="23"/>
      <c r="D27" s="23"/>
      <c r="E27" s="23"/>
      <c r="F27" s="23"/>
      <c r="G27" s="29">
        <f>+SUM(G24:G26)</f>
        <v>4100</v>
      </c>
      <c r="H27" s="29">
        <f>+SUM(H24:H26)</f>
        <v>500</v>
      </c>
      <c r="I27" s="30">
        <f>+SUM(I24:I26)</f>
        <v>10200</v>
      </c>
      <c r="J27" s="30">
        <f>+SUM(J24:J26)</f>
        <v>2000</v>
      </c>
      <c r="M27" s="23"/>
    </row>
    <row r="28" spans="1:13" s="17" customFormat="1" ht="13.5" thickTop="1">
      <c r="A28" s="22"/>
      <c r="B28" s="25"/>
      <c r="C28" s="23"/>
      <c r="D28" s="23"/>
      <c r="E28" s="23"/>
      <c r="F28" s="23"/>
      <c r="G28" s="37"/>
      <c r="H28" s="37"/>
      <c r="I28" s="38"/>
      <c r="J28" s="38"/>
      <c r="M28" s="23"/>
    </row>
    <row r="29" spans="1:13" s="17" customFormat="1" ht="12.75">
      <c r="A29" s="22"/>
      <c r="B29" s="26" t="s">
        <v>104</v>
      </c>
      <c r="C29" s="55" t="s">
        <v>146</v>
      </c>
      <c r="D29" s="55"/>
      <c r="E29" s="55"/>
      <c r="F29" s="55"/>
      <c r="G29" s="55"/>
      <c r="H29" s="55"/>
      <c r="I29" s="55"/>
      <c r="J29" s="55"/>
      <c r="K29" s="55"/>
      <c r="M29" s="23"/>
    </row>
    <row r="30" spans="1:13" s="17" customFormat="1" ht="12.75">
      <c r="A30" s="22"/>
      <c r="B30" s="40"/>
      <c r="C30" s="55"/>
      <c r="D30" s="55"/>
      <c r="E30" s="55"/>
      <c r="F30" s="55"/>
      <c r="G30" s="55"/>
      <c r="H30" s="55"/>
      <c r="I30" s="55"/>
      <c r="J30" s="55"/>
      <c r="K30" s="55"/>
      <c r="M30" s="23"/>
    </row>
    <row r="31" spans="1:13" s="17" customFormat="1" ht="12.75">
      <c r="A31" s="22"/>
      <c r="B31" s="40"/>
      <c r="C31" s="55"/>
      <c r="D31" s="55"/>
      <c r="E31" s="55"/>
      <c r="F31" s="55"/>
      <c r="G31" s="55"/>
      <c r="H31" s="55"/>
      <c r="I31" s="55"/>
      <c r="J31" s="55"/>
      <c r="K31" s="55"/>
      <c r="M31" s="23"/>
    </row>
    <row r="32" spans="1:13" s="17" customFormat="1" ht="12.75">
      <c r="A32" s="22"/>
      <c r="B32" s="40"/>
      <c r="C32" s="39"/>
      <c r="D32" s="39"/>
      <c r="E32" s="39"/>
      <c r="F32" s="39"/>
      <c r="G32" s="39"/>
      <c r="H32" s="39"/>
      <c r="I32" s="39"/>
      <c r="J32" s="39"/>
      <c r="K32" s="39"/>
      <c r="M32" s="23"/>
    </row>
    <row r="33" spans="1:13" s="17" customFormat="1" ht="12.75">
      <c r="A33" s="22"/>
      <c r="B33" s="22" t="s">
        <v>122</v>
      </c>
      <c r="C33" s="17" t="s">
        <v>123</v>
      </c>
      <c r="D33" s="23"/>
      <c r="E33" s="23"/>
      <c r="F33" s="23"/>
      <c r="G33" s="23"/>
      <c r="H33" s="23"/>
      <c r="I33" s="23"/>
      <c r="J33" s="23"/>
      <c r="M33" s="23"/>
    </row>
    <row r="34" spans="1:13" s="17" customFormat="1" ht="12.75">
      <c r="A34" s="22"/>
      <c r="D34" s="23"/>
      <c r="E34" s="23"/>
      <c r="F34" s="23"/>
      <c r="G34" s="23"/>
      <c r="H34" s="23"/>
      <c r="I34" s="23"/>
      <c r="J34" s="23"/>
      <c r="M34" s="23"/>
    </row>
    <row r="35" spans="1:13" s="17" customFormat="1" ht="12.75">
      <c r="A35" s="22">
        <v>5</v>
      </c>
      <c r="B35" s="14" t="s">
        <v>76</v>
      </c>
      <c r="M35" s="23"/>
    </row>
    <row r="36" spans="1:13" s="17" customFormat="1" ht="12.75">
      <c r="A36" s="22"/>
      <c r="M36" s="23"/>
    </row>
    <row r="37" spans="1:13" s="17" customFormat="1" ht="12.75">
      <c r="A37" s="22"/>
      <c r="B37" s="17" t="s">
        <v>116</v>
      </c>
      <c r="M37" s="23"/>
    </row>
    <row r="38" spans="1:13" s="17" customFormat="1" ht="12.75">
      <c r="A38" s="22"/>
      <c r="M38" s="23"/>
    </row>
    <row r="39" spans="1:13" s="17" customFormat="1" ht="12.75">
      <c r="A39" s="22">
        <v>6</v>
      </c>
      <c r="B39" s="14" t="s">
        <v>77</v>
      </c>
      <c r="M39" s="23"/>
    </row>
    <row r="40" spans="1:13" s="17" customFormat="1" ht="12.75">
      <c r="A40" s="22"/>
      <c r="M40" s="23"/>
    </row>
    <row r="41" spans="1:13" s="17" customFormat="1" ht="12.75">
      <c r="A41" s="22"/>
      <c r="B41" s="17" t="s">
        <v>117</v>
      </c>
      <c r="M41" s="23"/>
    </row>
    <row r="42" spans="1:13" s="17" customFormat="1" ht="12.75">
      <c r="A42" s="22"/>
      <c r="M42" s="23"/>
    </row>
    <row r="43" spans="1:13" s="17" customFormat="1" ht="12.75">
      <c r="A43" s="22">
        <v>7</v>
      </c>
      <c r="B43" s="14" t="s">
        <v>78</v>
      </c>
      <c r="M43" s="23"/>
    </row>
    <row r="44" spans="1:13" s="17" customFormat="1" ht="12.75">
      <c r="A44" s="22"/>
      <c r="M44" s="23"/>
    </row>
    <row r="45" spans="1:13" s="17" customFormat="1" ht="12.75">
      <c r="A45" s="22"/>
      <c r="B45" s="17" t="s">
        <v>118</v>
      </c>
      <c r="M45" s="23"/>
    </row>
    <row r="46" spans="1:13" s="17" customFormat="1" ht="12.75">
      <c r="A46" s="22"/>
      <c r="M46" s="23"/>
    </row>
    <row r="47" spans="1:13" s="17" customFormat="1" ht="12.75">
      <c r="A47" s="22">
        <v>8</v>
      </c>
      <c r="B47" s="14" t="s">
        <v>79</v>
      </c>
      <c r="M47" s="23"/>
    </row>
    <row r="48" spans="1:13" s="17" customFormat="1" ht="12.75">
      <c r="A48" s="22"/>
      <c r="M48" s="23"/>
    </row>
    <row r="49" spans="1:13" s="17" customFormat="1" ht="12.75">
      <c r="A49" s="22"/>
      <c r="B49" s="17" t="s">
        <v>139</v>
      </c>
      <c r="M49" s="23"/>
    </row>
    <row r="50" spans="1:13" s="17" customFormat="1" ht="12.75">
      <c r="A50" s="22"/>
      <c r="M50" s="23"/>
    </row>
    <row r="51" spans="1:13" s="17" customFormat="1" ht="12.75">
      <c r="A51" s="22"/>
      <c r="B51" s="36" t="s">
        <v>129</v>
      </c>
      <c r="C51" s="53" t="s">
        <v>130</v>
      </c>
      <c r="D51" s="53"/>
      <c r="E51" s="53"/>
      <c r="F51" s="53"/>
      <c r="G51" s="53"/>
      <c r="H51" s="53"/>
      <c r="I51" s="53"/>
      <c r="J51" s="53"/>
      <c r="K51" s="53"/>
      <c r="L51" s="53"/>
      <c r="M51" s="23"/>
    </row>
    <row r="52" spans="1:13" s="17" customFormat="1" ht="12.75">
      <c r="A52" s="22"/>
      <c r="B52" s="33"/>
      <c r="C52" s="53"/>
      <c r="D52" s="53"/>
      <c r="E52" s="53"/>
      <c r="F52" s="53"/>
      <c r="G52" s="53"/>
      <c r="H52" s="53"/>
      <c r="I52" s="53"/>
      <c r="J52" s="53"/>
      <c r="K52" s="53"/>
      <c r="L52" s="53"/>
      <c r="M52" s="23"/>
    </row>
    <row r="53" spans="1:13" s="17" customFormat="1" ht="12.75">
      <c r="A53" s="22"/>
      <c r="B53" s="33"/>
      <c r="C53" s="53"/>
      <c r="D53" s="53"/>
      <c r="E53" s="53"/>
      <c r="F53" s="53"/>
      <c r="G53" s="53"/>
      <c r="H53" s="53"/>
      <c r="I53" s="53"/>
      <c r="J53" s="53"/>
      <c r="K53" s="53"/>
      <c r="L53" s="53"/>
      <c r="M53" s="23"/>
    </row>
    <row r="54" spans="1:13" s="17" customFormat="1" ht="12.75">
      <c r="A54" s="22"/>
      <c r="B54" s="32"/>
      <c r="C54" s="53"/>
      <c r="D54" s="53"/>
      <c r="E54" s="53"/>
      <c r="F54" s="53"/>
      <c r="G54" s="53"/>
      <c r="H54" s="53"/>
      <c r="I54" s="53"/>
      <c r="J54" s="53"/>
      <c r="K54" s="53"/>
      <c r="L54" s="53"/>
      <c r="M54" s="23"/>
    </row>
    <row r="55" spans="1:13" s="17" customFormat="1" ht="12.75">
      <c r="A55" s="22"/>
      <c r="B55" s="32"/>
      <c r="C55" s="53"/>
      <c r="D55" s="53"/>
      <c r="E55" s="53"/>
      <c r="F55" s="53"/>
      <c r="G55" s="53"/>
      <c r="H55" s="53"/>
      <c r="I55" s="53"/>
      <c r="J55" s="53"/>
      <c r="K55" s="53"/>
      <c r="L55" s="53"/>
      <c r="M55" s="23"/>
    </row>
    <row r="56" spans="1:13" s="17" customFormat="1" ht="12.75">
      <c r="A56" s="22"/>
      <c r="B56" s="32"/>
      <c r="C56" s="53"/>
      <c r="D56" s="53"/>
      <c r="E56" s="53"/>
      <c r="F56" s="53"/>
      <c r="G56" s="53"/>
      <c r="H56" s="53"/>
      <c r="I56" s="53"/>
      <c r="J56" s="53"/>
      <c r="K56" s="53"/>
      <c r="L56" s="53"/>
      <c r="M56" s="23"/>
    </row>
    <row r="57" spans="1:13" s="17" customFormat="1" ht="12.75">
      <c r="A57" s="22"/>
      <c r="B57" s="32"/>
      <c r="C57" s="24" t="s">
        <v>128</v>
      </c>
      <c r="D57" s="24"/>
      <c r="E57" s="24"/>
      <c r="F57" s="24"/>
      <c r="G57" s="24"/>
      <c r="H57" s="24"/>
      <c r="I57" s="24"/>
      <c r="J57" s="24"/>
      <c r="K57" s="24"/>
      <c r="L57" s="24"/>
      <c r="M57" s="23"/>
    </row>
    <row r="58" spans="1:13" s="17" customFormat="1" ht="12.75">
      <c r="A58" s="22"/>
      <c r="B58" s="32"/>
      <c r="C58" s="24"/>
      <c r="D58" s="24"/>
      <c r="E58" s="24"/>
      <c r="F58" s="24"/>
      <c r="G58" s="24"/>
      <c r="H58" s="24"/>
      <c r="I58" s="24"/>
      <c r="J58" s="24"/>
      <c r="K58" s="24"/>
      <c r="L58" s="24"/>
      <c r="M58" s="23"/>
    </row>
    <row r="59" spans="1:13" s="17" customFormat="1" ht="12.75">
      <c r="A59" s="22"/>
      <c r="B59" s="31" t="s">
        <v>141</v>
      </c>
      <c r="C59" s="54" t="s">
        <v>127</v>
      </c>
      <c r="D59" s="54"/>
      <c r="E59" s="54"/>
      <c r="F59" s="54"/>
      <c r="G59" s="54"/>
      <c r="H59" s="54"/>
      <c r="I59" s="54"/>
      <c r="J59" s="54"/>
      <c r="K59" s="54"/>
      <c r="L59" s="54"/>
      <c r="M59" s="23"/>
    </row>
    <row r="60" spans="1:13" s="17" customFormat="1" ht="12.75">
      <c r="A60" s="22"/>
      <c r="B60" s="19"/>
      <c r="C60" s="54"/>
      <c r="D60" s="54"/>
      <c r="E60" s="54"/>
      <c r="F60" s="54"/>
      <c r="G60" s="54"/>
      <c r="H60" s="54"/>
      <c r="I60" s="54"/>
      <c r="J60" s="54"/>
      <c r="K60" s="54"/>
      <c r="L60" s="54"/>
      <c r="M60" s="23"/>
    </row>
    <row r="61" spans="1:13" s="17" customFormat="1" ht="12.75">
      <c r="A61" s="22"/>
      <c r="B61" s="19"/>
      <c r="C61" s="54"/>
      <c r="D61" s="54"/>
      <c r="E61" s="54"/>
      <c r="F61" s="54"/>
      <c r="G61" s="54"/>
      <c r="H61" s="54"/>
      <c r="I61" s="54"/>
      <c r="J61" s="54"/>
      <c r="K61" s="54"/>
      <c r="L61" s="54"/>
      <c r="M61" s="23"/>
    </row>
    <row r="62" spans="1:13" s="17" customFormat="1" ht="12.75">
      <c r="A62" s="22"/>
      <c r="B62" s="19"/>
      <c r="C62" s="54"/>
      <c r="D62" s="54"/>
      <c r="E62" s="54"/>
      <c r="F62" s="54"/>
      <c r="G62" s="54"/>
      <c r="H62" s="54"/>
      <c r="I62" s="54"/>
      <c r="J62" s="54"/>
      <c r="K62" s="54"/>
      <c r="L62" s="54"/>
      <c r="M62" s="23"/>
    </row>
    <row r="63" spans="1:13" s="17" customFormat="1" ht="12.75">
      <c r="A63" s="22"/>
      <c r="B63" s="19"/>
      <c r="M63" s="23"/>
    </row>
    <row r="64" spans="1:13" s="17" customFormat="1" ht="12.75">
      <c r="A64" s="22"/>
      <c r="B64" s="19"/>
      <c r="C64" s="53" t="s">
        <v>128</v>
      </c>
      <c r="D64" s="53"/>
      <c r="E64" s="53"/>
      <c r="F64" s="53"/>
      <c r="G64" s="53"/>
      <c r="H64" s="53"/>
      <c r="I64" s="53"/>
      <c r="J64" s="53"/>
      <c r="K64" s="53"/>
      <c r="L64" s="53"/>
      <c r="M64" s="53"/>
    </row>
    <row r="65" spans="1:13" s="17" customFormat="1" ht="12.75">
      <c r="A65" s="22"/>
      <c r="B65" s="19"/>
      <c r="C65" s="53"/>
      <c r="D65" s="53"/>
      <c r="E65" s="53"/>
      <c r="F65" s="53"/>
      <c r="G65" s="53"/>
      <c r="H65" s="53"/>
      <c r="I65" s="53"/>
      <c r="J65" s="53"/>
      <c r="K65" s="53"/>
      <c r="L65" s="53"/>
      <c r="M65" s="53"/>
    </row>
    <row r="66" spans="1:13" s="17" customFormat="1" ht="12.75">
      <c r="A66" s="22"/>
      <c r="B66" s="31" t="s">
        <v>142</v>
      </c>
      <c r="C66" s="54" t="s">
        <v>143</v>
      </c>
      <c r="D66" s="54"/>
      <c r="E66" s="54"/>
      <c r="F66" s="54"/>
      <c r="G66" s="54"/>
      <c r="H66" s="54"/>
      <c r="I66" s="54"/>
      <c r="J66" s="54"/>
      <c r="K66" s="54"/>
      <c r="L66" s="54"/>
      <c r="M66" s="19"/>
    </row>
    <row r="67" spans="1:13" s="17" customFormat="1" ht="12.75">
      <c r="A67" s="22"/>
      <c r="B67" s="19"/>
      <c r="C67" s="54"/>
      <c r="D67" s="54"/>
      <c r="E67" s="54"/>
      <c r="F67" s="54"/>
      <c r="G67" s="54"/>
      <c r="H67" s="54"/>
      <c r="I67" s="54"/>
      <c r="J67" s="54"/>
      <c r="K67" s="54"/>
      <c r="L67" s="54"/>
      <c r="M67" s="19"/>
    </row>
    <row r="68" spans="1:13" s="17" customFormat="1" ht="12.75">
      <c r="A68" s="22"/>
      <c r="B68" s="19"/>
      <c r="C68" s="54"/>
      <c r="D68" s="54"/>
      <c r="E68" s="54"/>
      <c r="F68" s="54"/>
      <c r="G68" s="54"/>
      <c r="H68" s="54"/>
      <c r="I68" s="54"/>
      <c r="J68" s="54"/>
      <c r="K68" s="54"/>
      <c r="L68" s="54"/>
      <c r="M68" s="19"/>
    </row>
    <row r="69" spans="1:13" s="17" customFormat="1" ht="12.75">
      <c r="A69" s="22"/>
      <c r="B69" s="19"/>
      <c r="C69" s="54"/>
      <c r="D69" s="54"/>
      <c r="E69" s="54"/>
      <c r="F69" s="54"/>
      <c r="G69" s="54"/>
      <c r="H69" s="54"/>
      <c r="I69" s="54"/>
      <c r="J69" s="54"/>
      <c r="K69" s="54"/>
      <c r="L69" s="54"/>
      <c r="M69" s="19"/>
    </row>
    <row r="70" spans="1:13" s="17" customFormat="1" ht="12.75">
      <c r="A70" s="22"/>
      <c r="M70" s="23"/>
    </row>
    <row r="71" spans="1:13" s="17" customFormat="1" ht="12.75">
      <c r="A71" s="22">
        <v>9</v>
      </c>
      <c r="B71" s="14" t="s">
        <v>80</v>
      </c>
      <c r="M71" s="23"/>
    </row>
    <row r="72" spans="1:13" s="17" customFormat="1" ht="12.75">
      <c r="A72" s="22"/>
      <c r="M72" s="23"/>
    </row>
    <row r="73" spans="1:13" s="17" customFormat="1" ht="12.75" customHeight="1">
      <c r="A73" s="22"/>
      <c r="B73" s="53" t="s">
        <v>75</v>
      </c>
      <c r="C73" s="53"/>
      <c r="D73" s="53"/>
      <c r="E73" s="53"/>
      <c r="F73" s="53"/>
      <c r="G73" s="53"/>
      <c r="H73" s="53"/>
      <c r="I73" s="53"/>
      <c r="J73" s="53"/>
      <c r="K73" s="53"/>
      <c r="L73" s="53"/>
      <c r="M73" s="23"/>
    </row>
    <row r="74" spans="1:13" s="17" customFormat="1" ht="12.75">
      <c r="A74" s="22"/>
      <c r="B74" s="53"/>
      <c r="C74" s="53"/>
      <c r="D74" s="53"/>
      <c r="E74" s="53"/>
      <c r="F74" s="53"/>
      <c r="G74" s="53"/>
      <c r="H74" s="53"/>
      <c r="I74" s="53"/>
      <c r="J74" s="53"/>
      <c r="K74" s="53"/>
      <c r="L74" s="53"/>
      <c r="M74" s="23"/>
    </row>
    <row r="75" spans="1:13" s="17" customFormat="1" ht="12.75">
      <c r="A75" s="22"/>
      <c r="B75" s="19"/>
      <c r="C75" s="19"/>
      <c r="D75" s="19"/>
      <c r="E75" s="19"/>
      <c r="F75" s="19"/>
      <c r="G75" s="19"/>
      <c r="H75" s="19"/>
      <c r="I75" s="19"/>
      <c r="J75" s="19"/>
      <c r="K75" s="19"/>
      <c r="L75" s="19"/>
      <c r="M75" s="23"/>
    </row>
    <row r="76" spans="1:13" s="17" customFormat="1" ht="12.75">
      <c r="A76" s="22"/>
      <c r="B76" s="31" t="s">
        <v>144</v>
      </c>
      <c r="C76" s="54" t="s">
        <v>145</v>
      </c>
      <c r="D76" s="54"/>
      <c r="E76" s="54"/>
      <c r="F76" s="54"/>
      <c r="G76" s="54"/>
      <c r="H76" s="54"/>
      <c r="I76" s="54"/>
      <c r="J76" s="54"/>
      <c r="K76" s="54"/>
      <c r="L76" s="54"/>
      <c r="M76" s="23"/>
    </row>
    <row r="77" spans="1:13" s="17" customFormat="1" ht="12.75">
      <c r="A77" s="22"/>
      <c r="B77" s="19"/>
      <c r="C77" s="54"/>
      <c r="D77" s="54"/>
      <c r="E77" s="54"/>
      <c r="F77" s="54"/>
      <c r="G77" s="54"/>
      <c r="H77" s="54"/>
      <c r="I77" s="54"/>
      <c r="J77" s="54"/>
      <c r="K77" s="54"/>
      <c r="L77" s="54"/>
      <c r="M77" s="23"/>
    </row>
    <row r="78" spans="2:13" s="17" customFormat="1" ht="13.5" customHeight="1">
      <c r="B78" s="19"/>
      <c r="M78" s="23"/>
    </row>
    <row r="79" spans="1:13" s="17" customFormat="1" ht="12.75">
      <c r="A79" s="22">
        <v>10</v>
      </c>
      <c r="B79" s="14" t="s">
        <v>81</v>
      </c>
      <c r="M79" s="23"/>
    </row>
    <row r="80" spans="1:13" s="17" customFormat="1" ht="12.75">
      <c r="A80" s="22"/>
      <c r="M80" s="23"/>
    </row>
    <row r="81" spans="1:13" s="17" customFormat="1" ht="12.75">
      <c r="A81" s="22"/>
      <c r="B81" s="17" t="s">
        <v>57</v>
      </c>
      <c r="M81" s="23"/>
    </row>
    <row r="82" spans="1:13" s="17" customFormat="1" ht="12.75">
      <c r="A82" s="22"/>
      <c r="M82" s="23"/>
    </row>
    <row r="83" spans="1:13" s="17" customFormat="1" ht="12.75">
      <c r="A83" s="22">
        <v>11</v>
      </c>
      <c r="B83" s="14" t="s">
        <v>82</v>
      </c>
      <c r="M83" s="23"/>
    </row>
    <row r="84" spans="1:13" s="17" customFormat="1" ht="12.75">
      <c r="A84" s="22"/>
      <c r="M84" s="23"/>
    </row>
    <row r="85" spans="1:12" s="23" customFormat="1" ht="12.75">
      <c r="A85" s="26"/>
      <c r="B85" s="56" t="s">
        <v>140</v>
      </c>
      <c r="C85" s="56"/>
      <c r="D85" s="56"/>
      <c r="E85" s="56"/>
      <c r="F85" s="56"/>
      <c r="G85" s="56"/>
      <c r="H85" s="56"/>
      <c r="I85" s="56"/>
      <c r="J85" s="56"/>
      <c r="K85" s="56"/>
      <c r="L85" s="56"/>
    </row>
    <row r="86" spans="1:12" s="23" customFormat="1" ht="12.75">
      <c r="A86" s="26"/>
      <c r="B86" s="56"/>
      <c r="C86" s="56"/>
      <c r="D86" s="56"/>
      <c r="E86" s="56"/>
      <c r="F86" s="56"/>
      <c r="G86" s="56"/>
      <c r="H86" s="56"/>
      <c r="I86" s="56"/>
      <c r="J86" s="56"/>
      <c r="K86" s="56"/>
      <c r="L86" s="56"/>
    </row>
    <row r="87" spans="1:13" s="17" customFormat="1" ht="12.75">
      <c r="A87" s="22"/>
      <c r="M87" s="23"/>
    </row>
    <row r="88" spans="1:13" s="17" customFormat="1" ht="12.75">
      <c r="A88" s="22">
        <v>12</v>
      </c>
      <c r="B88" s="14" t="s">
        <v>83</v>
      </c>
      <c r="M88" s="23"/>
    </row>
    <row r="89" spans="1:13" s="17" customFormat="1" ht="12.75">
      <c r="A89" s="22"/>
      <c r="J89" s="22"/>
      <c r="M89" s="23"/>
    </row>
    <row r="90" spans="1:13" s="17" customFormat="1" ht="12.75">
      <c r="A90" s="22"/>
      <c r="B90" s="17" t="s">
        <v>131</v>
      </c>
      <c r="J90" s="22"/>
      <c r="M90" s="23"/>
    </row>
    <row r="91" spans="1:13" s="17" customFormat="1" ht="12.75">
      <c r="A91" s="22"/>
      <c r="M91" s="23"/>
    </row>
    <row r="92" spans="1:13" s="17" customFormat="1" ht="12.75">
      <c r="A92" s="22">
        <v>13</v>
      </c>
      <c r="B92" s="14" t="s">
        <v>84</v>
      </c>
      <c r="M92" s="23"/>
    </row>
    <row r="93" spans="1:13" s="17" customFormat="1" ht="12.75">
      <c r="A93" s="22"/>
      <c r="M93" s="23"/>
    </row>
    <row r="94" spans="1:13" s="17" customFormat="1" ht="12.75">
      <c r="A94" s="22"/>
      <c r="B94" s="17" t="s">
        <v>58</v>
      </c>
      <c r="M94" s="23"/>
    </row>
    <row r="95" spans="1:13" s="17" customFormat="1" ht="12.75">
      <c r="A95" s="22"/>
      <c r="M95" s="23"/>
    </row>
    <row r="96" spans="1:13" s="17" customFormat="1" ht="12.75">
      <c r="A96" s="22">
        <v>14</v>
      </c>
      <c r="B96" s="14" t="s">
        <v>85</v>
      </c>
      <c r="M96" s="23"/>
    </row>
    <row r="97" spans="1:13" s="17" customFormat="1" ht="12.75">
      <c r="A97" s="22"/>
      <c r="M97" s="23"/>
    </row>
    <row r="98" spans="1:13" s="17" customFormat="1" ht="12.75">
      <c r="A98" s="22"/>
      <c r="B98" s="17" t="s">
        <v>59</v>
      </c>
      <c r="M98" s="23"/>
    </row>
    <row r="99" spans="1:13" s="17" customFormat="1" ht="12.75">
      <c r="A99" s="22"/>
      <c r="M99" s="23"/>
    </row>
    <row r="100" spans="1:13" s="17" customFormat="1" ht="12.75">
      <c r="A100" s="22">
        <v>15</v>
      </c>
      <c r="B100" s="14" t="s">
        <v>86</v>
      </c>
      <c r="M100" s="23"/>
    </row>
    <row r="101" spans="1:13" s="17" customFormat="1" ht="12.75">
      <c r="A101" s="22"/>
      <c r="M101" s="23"/>
    </row>
    <row r="102" spans="1:13" s="17" customFormat="1" ht="12.75">
      <c r="A102" s="22"/>
      <c r="B102" s="17" t="s">
        <v>60</v>
      </c>
      <c r="M102" s="23"/>
    </row>
    <row r="103" spans="1:13" s="17" customFormat="1" ht="12.75">
      <c r="A103" s="22"/>
      <c r="M103" s="23"/>
    </row>
    <row r="104" spans="1:13" s="17" customFormat="1" ht="12.75">
      <c r="A104" s="22">
        <v>16</v>
      </c>
      <c r="B104" s="14" t="s">
        <v>87</v>
      </c>
      <c r="M104" s="23"/>
    </row>
    <row r="105" spans="1:13" s="17" customFormat="1" ht="12.75">
      <c r="A105" s="22"/>
      <c r="M105" s="23"/>
    </row>
    <row r="106" spans="1:12" s="23" customFormat="1" ht="12.75">
      <c r="A106" s="26"/>
      <c r="B106" s="56" t="s">
        <v>61</v>
      </c>
      <c r="C106" s="56"/>
      <c r="D106" s="56"/>
      <c r="E106" s="56"/>
      <c r="F106" s="56"/>
      <c r="G106" s="56"/>
      <c r="H106" s="56"/>
      <c r="I106" s="56"/>
      <c r="J106" s="56"/>
      <c r="K106" s="56"/>
      <c r="L106" s="56"/>
    </row>
    <row r="107" spans="1:12" s="23" customFormat="1" ht="12.75">
      <c r="A107" s="26"/>
      <c r="B107" s="56"/>
      <c r="C107" s="56"/>
      <c r="D107" s="56"/>
      <c r="E107" s="56"/>
      <c r="F107" s="56"/>
      <c r="G107" s="56"/>
      <c r="H107" s="56"/>
      <c r="I107" s="56"/>
      <c r="J107" s="56"/>
      <c r="K107" s="56"/>
      <c r="L107" s="56"/>
    </row>
    <row r="108" spans="1:13" s="17" customFormat="1" ht="12.75">
      <c r="A108" s="22"/>
      <c r="M108" s="23"/>
    </row>
    <row r="109" spans="1:13" s="17" customFormat="1" ht="12.75">
      <c r="A109" s="22">
        <v>17</v>
      </c>
      <c r="B109" s="14" t="s">
        <v>88</v>
      </c>
      <c r="M109" s="23"/>
    </row>
    <row r="110" spans="1:13" s="17" customFormat="1" ht="12.75">
      <c r="A110" s="22"/>
      <c r="M110" s="23"/>
    </row>
    <row r="111" spans="1:12" s="23" customFormat="1" ht="12.75">
      <c r="A111" s="26"/>
      <c r="B111" s="55" t="s">
        <v>149</v>
      </c>
      <c r="C111" s="55"/>
      <c r="D111" s="55"/>
      <c r="E111" s="55"/>
      <c r="F111" s="55"/>
      <c r="G111" s="55"/>
      <c r="H111" s="55"/>
      <c r="I111" s="55"/>
      <c r="J111" s="55"/>
      <c r="K111" s="55"/>
      <c r="L111" s="55"/>
    </row>
    <row r="112" spans="1:12" s="23" customFormat="1" ht="12.75">
      <c r="A112" s="26"/>
      <c r="B112" s="55"/>
      <c r="C112" s="55"/>
      <c r="D112" s="55"/>
      <c r="E112" s="55"/>
      <c r="F112" s="55"/>
      <c r="G112" s="55"/>
      <c r="H112" s="55"/>
      <c r="I112" s="55"/>
      <c r="J112" s="55"/>
      <c r="K112" s="55"/>
      <c r="L112" s="55"/>
    </row>
    <row r="113" spans="1:12" s="23" customFormat="1" ht="12.75">
      <c r="A113" s="26"/>
      <c r="B113" s="55"/>
      <c r="C113" s="55"/>
      <c r="D113" s="55"/>
      <c r="E113" s="55"/>
      <c r="F113" s="55"/>
      <c r="G113" s="55"/>
      <c r="H113" s="55"/>
      <c r="I113" s="55"/>
      <c r="J113" s="55"/>
      <c r="K113" s="55"/>
      <c r="L113" s="55"/>
    </row>
    <row r="114" spans="1:13" s="17" customFormat="1" ht="12.75">
      <c r="A114" s="22"/>
      <c r="M114" s="23"/>
    </row>
    <row r="115" spans="1:13" s="17" customFormat="1" ht="12.75">
      <c r="A115" s="22">
        <v>18</v>
      </c>
      <c r="B115" s="14" t="s">
        <v>62</v>
      </c>
      <c r="M115" s="23"/>
    </row>
    <row r="116" spans="1:13" s="17" customFormat="1" ht="12.75">
      <c r="A116" s="22"/>
      <c r="M116" s="23"/>
    </row>
    <row r="117" spans="1:12" s="23" customFormat="1" ht="12.75">
      <c r="A117" s="26"/>
      <c r="B117" s="56" t="s">
        <v>151</v>
      </c>
      <c r="C117" s="56"/>
      <c r="D117" s="56"/>
      <c r="E117" s="56"/>
      <c r="F117" s="56"/>
      <c r="G117" s="56"/>
      <c r="H117" s="56"/>
      <c r="I117" s="56"/>
      <c r="J117" s="56"/>
      <c r="K117" s="56"/>
      <c r="L117" s="56"/>
    </row>
    <row r="118" spans="1:12" s="23" customFormat="1" ht="12.75">
      <c r="A118" s="26"/>
      <c r="B118" s="56"/>
      <c r="C118" s="56"/>
      <c r="D118" s="56"/>
      <c r="E118" s="56"/>
      <c r="F118" s="56"/>
      <c r="G118" s="56"/>
      <c r="H118" s="56"/>
      <c r="I118" s="56"/>
      <c r="J118" s="56"/>
      <c r="K118" s="56"/>
      <c r="L118" s="56"/>
    </row>
    <row r="119" spans="1:13" s="17" customFormat="1" ht="12.75">
      <c r="A119" s="22"/>
      <c r="B119" s="16"/>
      <c r="C119" s="16"/>
      <c r="D119" s="16"/>
      <c r="E119" s="16"/>
      <c r="F119" s="16"/>
      <c r="G119" s="16"/>
      <c r="H119" s="16"/>
      <c r="I119" s="16"/>
      <c r="J119" s="16"/>
      <c r="K119" s="16"/>
      <c r="L119" s="16"/>
      <c r="M119" s="23"/>
    </row>
    <row r="120" spans="1:13" s="17" customFormat="1" ht="12.75">
      <c r="A120" s="22">
        <v>19</v>
      </c>
      <c r="B120" s="14" t="s">
        <v>89</v>
      </c>
      <c r="M120" s="23"/>
    </row>
    <row r="121" spans="1:13" s="17" customFormat="1" ht="12.75">
      <c r="A121" s="22"/>
      <c r="M121" s="23"/>
    </row>
    <row r="122" spans="1:12" s="23" customFormat="1" ht="12.75">
      <c r="A122" s="26"/>
      <c r="B122" s="56" t="s">
        <v>150</v>
      </c>
      <c r="C122" s="56"/>
      <c r="D122" s="56"/>
      <c r="E122" s="56"/>
      <c r="F122" s="56"/>
      <c r="G122" s="56"/>
      <c r="H122" s="56"/>
      <c r="I122" s="56"/>
      <c r="J122" s="56"/>
      <c r="K122" s="56"/>
      <c r="L122" s="56"/>
    </row>
    <row r="123" spans="1:12" s="23" customFormat="1" ht="12.75">
      <c r="A123" s="26"/>
      <c r="B123" s="56"/>
      <c r="C123" s="56"/>
      <c r="D123" s="56"/>
      <c r="E123" s="56"/>
      <c r="F123" s="56"/>
      <c r="G123" s="56"/>
      <c r="H123" s="56"/>
      <c r="I123" s="56"/>
      <c r="J123" s="56"/>
      <c r="K123" s="56"/>
      <c r="L123" s="56"/>
    </row>
    <row r="124" spans="1:13" s="17" customFormat="1" ht="12.75">
      <c r="A124" s="22"/>
      <c r="M124" s="23"/>
    </row>
    <row r="125" spans="1:13" s="17" customFormat="1" ht="12.75">
      <c r="A125" s="22">
        <v>20</v>
      </c>
      <c r="B125" s="14" t="s">
        <v>90</v>
      </c>
      <c r="M125" s="23"/>
    </row>
    <row r="126" spans="1:13" s="17" customFormat="1" ht="12.75">
      <c r="A126" s="22"/>
      <c r="M126" s="23"/>
    </row>
    <row r="127" spans="1:13" s="17" customFormat="1" ht="12.75">
      <c r="A127" s="22"/>
      <c r="B127" s="17" t="s">
        <v>63</v>
      </c>
      <c r="M127" s="23"/>
    </row>
    <row r="128" spans="1:13" s="17" customFormat="1" ht="12.75">
      <c r="A128" s="22"/>
      <c r="M128" s="23"/>
    </row>
    <row r="129" spans="1:13" s="17" customFormat="1" ht="12.75">
      <c r="A129" s="22">
        <v>21</v>
      </c>
      <c r="B129" s="14" t="s">
        <v>64</v>
      </c>
      <c r="M129" s="23"/>
    </row>
    <row r="130" spans="1:13" s="17" customFormat="1" ht="12.75">
      <c r="A130" s="22"/>
      <c r="M130" s="23"/>
    </row>
    <row r="131" spans="1:13" s="17" customFormat="1" ht="12.75">
      <c r="A131" s="22"/>
      <c r="B131" s="17" t="s">
        <v>113</v>
      </c>
      <c r="M131" s="23"/>
    </row>
    <row r="132" spans="1:13" s="17" customFormat="1" ht="12.75">
      <c r="A132" s="22"/>
      <c r="M132" s="23"/>
    </row>
    <row r="133" s="17" customFormat="1" ht="12.75">
      <c r="M133" s="23"/>
    </row>
    <row r="134" spans="1:13" s="17" customFormat="1" ht="12.75">
      <c r="A134" s="17" t="s">
        <v>65</v>
      </c>
      <c r="M134" s="23"/>
    </row>
    <row r="135" s="17" customFormat="1" ht="12.75">
      <c r="M135" s="23"/>
    </row>
    <row r="136" s="17" customFormat="1" ht="12.75">
      <c r="M136" s="23"/>
    </row>
    <row r="137" s="17" customFormat="1" ht="12.75">
      <c r="M137" s="23"/>
    </row>
    <row r="138" spans="1:13" s="17" customFormat="1" ht="12.75">
      <c r="A138" s="17" t="s">
        <v>132</v>
      </c>
      <c r="M138" s="23"/>
    </row>
    <row r="139" spans="1:13" s="17" customFormat="1" ht="12.75">
      <c r="A139" s="17" t="s">
        <v>133</v>
      </c>
      <c r="M139" s="23"/>
    </row>
    <row r="140" s="17" customFormat="1" ht="12.75">
      <c r="M140" s="23"/>
    </row>
    <row r="141" spans="1:13" s="17" customFormat="1" ht="12.75">
      <c r="A141" s="17" t="s">
        <v>66</v>
      </c>
      <c r="M141" s="23"/>
    </row>
    <row r="142" s="17" customFormat="1" ht="12.75">
      <c r="M142" s="23"/>
    </row>
    <row r="143" spans="1:13" s="17" customFormat="1" ht="12.75">
      <c r="A143" s="17" t="s">
        <v>67</v>
      </c>
      <c r="B143" s="51" t="s">
        <v>134</v>
      </c>
      <c r="C143" s="52"/>
      <c r="D143" s="52"/>
      <c r="M143" s="23"/>
    </row>
    <row r="144" s="17" customFormat="1" ht="12.75">
      <c r="M144" s="23"/>
    </row>
  </sheetData>
  <mergeCells count="19">
    <mergeCell ref="A5:L5"/>
    <mergeCell ref="A1:L1"/>
    <mergeCell ref="A2:L2"/>
    <mergeCell ref="A3:L3"/>
    <mergeCell ref="A4:L4"/>
    <mergeCell ref="B85:L86"/>
    <mergeCell ref="B73:L74"/>
    <mergeCell ref="C29:K31"/>
    <mergeCell ref="B9:L10"/>
    <mergeCell ref="B143:D143"/>
    <mergeCell ref="C51:L56"/>
    <mergeCell ref="C59:L62"/>
    <mergeCell ref="C64:M65"/>
    <mergeCell ref="C66:L69"/>
    <mergeCell ref="C76:L77"/>
    <mergeCell ref="B111:L113"/>
    <mergeCell ref="B106:L107"/>
    <mergeCell ref="B117:L118"/>
    <mergeCell ref="B122:L123"/>
  </mergeCells>
  <printOptions/>
  <pageMargins left="0.75" right="0.5" top="1" bottom="1" header="0.5" footer="0.5"/>
  <pageSetup horizontalDpi="180" verticalDpi="180" orientation="portrait" paperSize="9" r:id="rId1"/>
  <rowBreaks count="1" manualBreakCount="1">
    <brk id="10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K &amp; N Kenanga Bhd K &amp; N Kenan</cp:lastModifiedBy>
  <cp:lastPrinted>2002-04-05T03:31:46Z</cp:lastPrinted>
  <dcterms:created xsi:type="dcterms:W3CDTF">2001-10-16T10:02:43Z</dcterms:created>
  <dcterms:modified xsi:type="dcterms:W3CDTF">2002-04-04T10:12:24Z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